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240" yWindow="1065" windowWidth="24240" windowHeight="10890"/>
  </bookViews>
  <sheets>
    <sheet name="Boaters" sheetId="1" r:id="rId1"/>
    <sheet name="Co Anglers" sheetId="6" r:id="rId2"/>
    <sheet name="Qualified @ event" sheetId="2" r:id="rId3"/>
    <sheet name="Points per Div" sheetId="3" r:id="rId4"/>
    <sheet name="Div Winners" sheetId="4" r:id="rId5"/>
    <sheet name="Best of 4 Website" sheetId="5" r:id="rId6"/>
  </sheet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M4" i="1"/>
  <c r="M19" i="1"/>
  <c r="M18" i="1"/>
  <c r="M17" i="1"/>
  <c r="M16" i="1"/>
  <c r="M15" i="1"/>
  <c r="M14" i="1"/>
  <c r="M13" i="1"/>
  <c r="M26" i="1"/>
  <c r="M25" i="1"/>
  <c r="M24" i="1"/>
  <c r="M23" i="1"/>
  <c r="M22" i="1"/>
  <c r="M21" i="1"/>
  <c r="M20" i="1"/>
  <c r="M12" i="1"/>
  <c r="N11" i="1" l="1"/>
  <c r="N10" i="1"/>
  <c r="N9" i="1"/>
  <c r="N8" i="1"/>
  <c r="N7" i="1"/>
  <c r="N6" i="1"/>
  <c r="N5" i="1"/>
  <c r="N4" i="1"/>
  <c r="N19" i="1"/>
  <c r="N18" i="1"/>
  <c r="N17" i="1"/>
  <c r="N16" i="1"/>
  <c r="N15" i="1"/>
  <c r="N14" i="1"/>
  <c r="N13" i="1"/>
  <c r="N12" i="1"/>
  <c r="N26" i="1"/>
  <c r="N25" i="1"/>
  <c r="N24" i="1"/>
  <c r="N23" i="1"/>
  <c r="N22" i="1"/>
  <c r="N21" i="1"/>
  <c r="N20" i="1"/>
  <c r="AF90" i="6" l="1"/>
  <c r="AE90" i="6"/>
  <c r="AD90" i="6"/>
  <c r="AC90" i="6"/>
  <c r="AB90" i="6"/>
  <c r="W118" i="3" l="1"/>
  <c r="AK89" i="6" l="1"/>
  <c r="AK88" i="6"/>
  <c r="AK87" i="6"/>
  <c r="AK86" i="6"/>
  <c r="AK85" i="6"/>
  <c r="AK84" i="6"/>
  <c r="AK83" i="6"/>
  <c r="AK82" i="6"/>
  <c r="AK81" i="6"/>
  <c r="AK29" i="6"/>
  <c r="AK21" i="6"/>
  <c r="AK19" i="6"/>
  <c r="AK28" i="6"/>
  <c r="AK80" i="6"/>
  <c r="AK79" i="6"/>
  <c r="AK20" i="6"/>
  <c r="AK8" i="6"/>
  <c r="AK10" i="6"/>
  <c r="AK22" i="6"/>
  <c r="AK78" i="6"/>
  <c r="AK77" i="6"/>
  <c r="AK12" i="6"/>
  <c r="AK76" i="6"/>
  <c r="AK75" i="6"/>
  <c r="AK16" i="6"/>
  <c r="AK32" i="6"/>
  <c r="AK74" i="6"/>
  <c r="AK73" i="6"/>
  <c r="AK27" i="6"/>
  <c r="AK72" i="6"/>
  <c r="AK71" i="6"/>
  <c r="AK70" i="6"/>
  <c r="AK69" i="6"/>
  <c r="AK68" i="6"/>
  <c r="AK67" i="6"/>
  <c r="AK66" i="6"/>
  <c r="AK26" i="6"/>
  <c r="AK7" i="6"/>
  <c r="AK65" i="6"/>
  <c r="AK64" i="6"/>
  <c r="AK63" i="6"/>
  <c r="AK62" i="6"/>
  <c r="AK61" i="6"/>
  <c r="AK25" i="6"/>
  <c r="AK11" i="6"/>
  <c r="AK60" i="6"/>
  <c r="AK59" i="6"/>
  <c r="AK23" i="6"/>
  <c r="AK6" i="6"/>
  <c r="AK58" i="6"/>
  <c r="AK57" i="6"/>
  <c r="AK56" i="6"/>
  <c r="AK15" i="6"/>
  <c r="AK55" i="6"/>
  <c r="AK54" i="6"/>
  <c r="AK53" i="6"/>
  <c r="AK52" i="6"/>
  <c r="AK51" i="6"/>
  <c r="AK50" i="6"/>
  <c r="AK17" i="6"/>
  <c r="AK49" i="6"/>
  <c r="AK48" i="6"/>
  <c r="AK47" i="6"/>
  <c r="AK46" i="6"/>
  <c r="AK45" i="6"/>
  <c r="AK44" i="6"/>
  <c r="AK43" i="6"/>
  <c r="AK31" i="6"/>
  <c r="AK42" i="6"/>
  <c r="AK41" i="6"/>
  <c r="AK40" i="6"/>
  <c r="AK18" i="6"/>
  <c r="AK39" i="6"/>
  <c r="AK38" i="6"/>
  <c r="AK24" i="6"/>
  <c r="AK37" i="6"/>
  <c r="AK13" i="6"/>
  <c r="AK30" i="6"/>
  <c r="AK36" i="6"/>
  <c r="AK14" i="6"/>
  <c r="AK9" i="6"/>
  <c r="AK35" i="6"/>
  <c r="AK34" i="6"/>
  <c r="AK33" i="6"/>
  <c r="AJ89" i="6" l="1"/>
  <c r="AJ88" i="6"/>
  <c r="AJ87" i="6"/>
  <c r="AJ86" i="6"/>
  <c r="AJ85" i="6"/>
  <c r="AJ84" i="6"/>
  <c r="AJ83" i="6"/>
  <c r="AJ82" i="6"/>
  <c r="AJ81" i="6"/>
  <c r="AJ29" i="6"/>
  <c r="AJ21" i="6"/>
  <c r="AJ19" i="6"/>
  <c r="AJ28" i="6"/>
  <c r="AJ80" i="6"/>
  <c r="AJ79" i="6"/>
  <c r="AJ20" i="6"/>
  <c r="AJ8" i="6"/>
  <c r="AJ10" i="6"/>
  <c r="AJ22" i="6"/>
  <c r="AJ78" i="6"/>
  <c r="AJ77" i="6"/>
  <c r="AJ12" i="6"/>
  <c r="AJ76" i="6"/>
  <c r="AJ75" i="6"/>
  <c r="AJ16" i="6"/>
  <c r="AJ32" i="6"/>
  <c r="AJ74" i="6"/>
  <c r="AJ73" i="6"/>
  <c r="AJ27" i="6"/>
  <c r="AJ72" i="6"/>
  <c r="AJ71" i="6"/>
  <c r="AJ70" i="6"/>
  <c r="AJ69" i="6"/>
  <c r="AJ68" i="6"/>
  <c r="AJ67" i="6"/>
  <c r="AJ66" i="6"/>
  <c r="AJ26" i="6"/>
  <c r="AJ7" i="6"/>
  <c r="AJ65" i="6"/>
  <c r="AJ64" i="6"/>
  <c r="AJ63" i="6"/>
  <c r="AJ62" i="6"/>
  <c r="AJ61" i="6"/>
  <c r="AJ25" i="6"/>
  <c r="AJ11" i="6"/>
  <c r="AJ60" i="6"/>
  <c r="AJ59" i="6"/>
  <c r="AJ23" i="6"/>
  <c r="AJ6" i="6"/>
  <c r="AJ58" i="6"/>
  <c r="AJ57" i="6"/>
  <c r="AJ56" i="6"/>
  <c r="AJ15" i="6"/>
  <c r="AJ55" i="6"/>
  <c r="AJ54" i="6"/>
  <c r="AJ53" i="6"/>
  <c r="AJ52" i="6"/>
  <c r="AJ51" i="6"/>
  <c r="AJ50" i="6"/>
  <c r="AJ17" i="6"/>
  <c r="AJ49" i="6"/>
  <c r="AJ48" i="6"/>
  <c r="AJ47" i="6"/>
  <c r="AJ46" i="6"/>
  <c r="AJ45" i="6"/>
  <c r="AJ44" i="6"/>
  <c r="AJ43" i="6"/>
  <c r="AJ31" i="6"/>
  <c r="AJ42" i="6"/>
  <c r="AJ41" i="6"/>
  <c r="AJ40" i="6"/>
  <c r="AJ18" i="6"/>
  <c r="AJ39" i="6"/>
  <c r="AJ38" i="6"/>
  <c r="AJ24" i="6"/>
  <c r="AJ37" i="6"/>
  <c r="AJ13" i="6"/>
  <c r="AJ30" i="6"/>
  <c r="AJ36" i="6"/>
  <c r="AJ14" i="6"/>
  <c r="AJ9" i="6"/>
  <c r="AJ35" i="6"/>
  <c r="AJ34" i="6"/>
  <c r="AJ33" i="6"/>
  <c r="AG89" i="6"/>
  <c r="AG88" i="6"/>
  <c r="AG87" i="6"/>
  <c r="AG86" i="6"/>
  <c r="AG85" i="6"/>
  <c r="AG84" i="6"/>
  <c r="AG83" i="6"/>
  <c r="AG82" i="6"/>
  <c r="AG81" i="6"/>
  <c r="AG29" i="6"/>
  <c r="AG21" i="6"/>
  <c r="AG19" i="6"/>
  <c r="AG28" i="6"/>
  <c r="AG80" i="6"/>
  <c r="AG79" i="6"/>
  <c r="AG20" i="6"/>
  <c r="AG8" i="6"/>
  <c r="AG10" i="6"/>
  <c r="AG22" i="6"/>
  <c r="AG78" i="6"/>
  <c r="AG77" i="6"/>
  <c r="AG12" i="6"/>
  <c r="AG76" i="6"/>
  <c r="AG75" i="6"/>
  <c r="AG16" i="6"/>
  <c r="AG32" i="6"/>
  <c r="AG74" i="6"/>
  <c r="AG73" i="6"/>
  <c r="AG27" i="6"/>
  <c r="AG72" i="6"/>
  <c r="AG71" i="6"/>
  <c r="AG70" i="6"/>
  <c r="AG69" i="6"/>
  <c r="AG68" i="6"/>
  <c r="AG67" i="6"/>
  <c r="AG66" i="6"/>
  <c r="AG26" i="6"/>
  <c r="AG7" i="6"/>
  <c r="AG65" i="6"/>
  <c r="AG64" i="6"/>
  <c r="AG63" i="6"/>
  <c r="AG62" i="6"/>
  <c r="AG61" i="6"/>
  <c r="AG25" i="6"/>
  <c r="AG11" i="6"/>
  <c r="AG60" i="6"/>
  <c r="AG59" i="6"/>
  <c r="AG23" i="6"/>
  <c r="AG6" i="6"/>
  <c r="AG58" i="6"/>
  <c r="AG57" i="6"/>
  <c r="AG56" i="6"/>
  <c r="AG15" i="6"/>
  <c r="AG55" i="6"/>
  <c r="AG54" i="6"/>
  <c r="AG53" i="6"/>
  <c r="AG52" i="6"/>
  <c r="AG51" i="6"/>
  <c r="AG50" i="6"/>
  <c r="AG17" i="6"/>
  <c r="AG49" i="6"/>
  <c r="AG48" i="6"/>
  <c r="AG47" i="6"/>
  <c r="AG46" i="6"/>
  <c r="AG45" i="6"/>
  <c r="AG44" i="6"/>
  <c r="AG43" i="6"/>
  <c r="AG31" i="6"/>
  <c r="AG42" i="6"/>
  <c r="AG41" i="6"/>
  <c r="AG40" i="6"/>
  <c r="AG18" i="6"/>
  <c r="AG39" i="6"/>
  <c r="AG38" i="6"/>
  <c r="AG24" i="6"/>
  <c r="AG37" i="6"/>
  <c r="AG13" i="6"/>
  <c r="AG30" i="6"/>
  <c r="AG36" i="6"/>
  <c r="AG14" i="6"/>
  <c r="AG9" i="6"/>
  <c r="AG35" i="6"/>
  <c r="AG34" i="6"/>
  <c r="AG33" i="6"/>
  <c r="AA90" i="6" l="1"/>
  <c r="X11" i="2" l="1"/>
  <c r="X10" i="2"/>
  <c r="X9" i="2"/>
  <c r="X8" i="2"/>
  <c r="X7" i="2"/>
  <c r="X6" i="2"/>
  <c r="X5" i="2"/>
  <c r="G154" i="3" l="1"/>
  <c r="G153" i="3"/>
  <c r="G110" i="3"/>
  <c r="G115" i="3"/>
  <c r="G109" i="3"/>
  <c r="O17" i="3" l="1"/>
  <c r="O10" i="3"/>
  <c r="O23" i="3"/>
  <c r="O24" i="3"/>
  <c r="G71" i="3"/>
  <c r="G22" i="3"/>
  <c r="V155" i="3" l="1"/>
  <c r="U155" i="3"/>
  <c r="T155" i="3"/>
  <c r="V193" i="3"/>
  <c r="U193" i="3"/>
  <c r="T193" i="3"/>
  <c r="N155" i="3"/>
  <c r="M155" i="3"/>
  <c r="L155" i="3"/>
  <c r="K155" i="3"/>
  <c r="N193" i="3"/>
  <c r="M193" i="3"/>
  <c r="L193" i="3"/>
  <c r="N101" i="3"/>
  <c r="M101" i="3"/>
  <c r="L101" i="3"/>
  <c r="K101" i="3"/>
  <c r="F101" i="3"/>
  <c r="E101" i="3"/>
  <c r="F62" i="3"/>
  <c r="E62" i="3"/>
  <c r="G25" i="3"/>
  <c r="F251" i="3"/>
  <c r="E251" i="3"/>
  <c r="D251" i="3"/>
  <c r="C251" i="3"/>
  <c r="G250" i="3"/>
  <c r="G249" i="3"/>
  <c r="G248" i="3"/>
  <c r="G247" i="3"/>
  <c r="G246" i="3"/>
  <c r="G245" i="3"/>
  <c r="G244" i="3"/>
  <c r="G243" i="3"/>
  <c r="G242" i="3"/>
  <c r="G241" i="3"/>
  <c r="G239" i="3"/>
  <c r="G237" i="3"/>
  <c r="G235" i="3"/>
  <c r="G236" i="3"/>
  <c r="G238" i="3"/>
  <c r="G240" i="3"/>
  <c r="F232" i="3"/>
  <c r="E232" i="3"/>
  <c r="D232" i="3"/>
  <c r="C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7" i="3"/>
  <c r="G218" i="3"/>
  <c r="G210" i="3"/>
  <c r="G208" i="3"/>
  <c r="G216" i="3"/>
  <c r="G215" i="3"/>
  <c r="G214" i="3"/>
  <c r="G211" i="3"/>
  <c r="G213" i="3"/>
  <c r="G207" i="3"/>
  <c r="G205" i="3"/>
  <c r="G212" i="3"/>
  <c r="G204" i="3"/>
  <c r="G206" i="3"/>
  <c r="G201" i="3"/>
  <c r="G203" i="3"/>
  <c r="G209" i="3"/>
  <c r="G200" i="3"/>
  <c r="G202" i="3"/>
  <c r="AH89" i="6"/>
  <c r="AI89" i="6" s="1"/>
  <c r="AH88" i="6"/>
  <c r="AI88" i="6" s="1"/>
  <c r="AH87" i="6"/>
  <c r="AI87" i="6" s="1"/>
  <c r="AH86" i="6"/>
  <c r="AI86" i="6" s="1"/>
  <c r="AH85" i="6"/>
  <c r="AI85" i="6" s="1"/>
  <c r="AH84" i="6"/>
  <c r="AI84" i="6" s="1"/>
  <c r="AH83" i="6"/>
  <c r="AI83" i="6" s="1"/>
  <c r="AH82" i="6"/>
  <c r="AI82" i="6" s="1"/>
  <c r="AH81" i="6"/>
  <c r="AI81" i="6" s="1"/>
  <c r="AH29" i="6"/>
  <c r="AI29" i="6" s="1"/>
  <c r="AH21" i="6"/>
  <c r="AI21" i="6" s="1"/>
  <c r="AH19" i="6"/>
  <c r="AI19" i="6" s="1"/>
  <c r="AH28" i="6"/>
  <c r="AI28" i="6" s="1"/>
  <c r="AH80" i="6"/>
  <c r="AI80" i="6" s="1"/>
  <c r="AH79" i="6"/>
  <c r="AI79" i="6" s="1"/>
  <c r="AH20" i="6"/>
  <c r="AI20" i="6" s="1"/>
  <c r="AH8" i="6"/>
  <c r="AI8" i="6" s="1"/>
  <c r="AH10" i="6"/>
  <c r="AI10" i="6" s="1"/>
  <c r="AH22" i="6"/>
  <c r="AI22" i="6" s="1"/>
  <c r="AH78" i="6"/>
  <c r="AI78" i="6" s="1"/>
  <c r="AH77" i="6"/>
  <c r="AI77" i="6" s="1"/>
  <c r="AH12" i="6"/>
  <c r="AI12" i="6" s="1"/>
  <c r="AH76" i="6"/>
  <c r="AI76" i="6" s="1"/>
  <c r="AH75" i="6"/>
  <c r="AI75" i="6" s="1"/>
  <c r="AH16" i="6"/>
  <c r="AI16" i="6" s="1"/>
  <c r="AH32" i="6"/>
  <c r="AI32" i="6" s="1"/>
  <c r="AH74" i="6"/>
  <c r="AI74" i="6" s="1"/>
  <c r="AH73" i="6"/>
  <c r="AI73" i="6" s="1"/>
  <c r="AH27" i="6"/>
  <c r="AI27" i="6" s="1"/>
  <c r="AH72" i="6"/>
  <c r="AI72" i="6" s="1"/>
  <c r="AH71" i="6"/>
  <c r="AI71" i="6" s="1"/>
  <c r="AH70" i="6"/>
  <c r="AI70" i="6" s="1"/>
  <c r="AH69" i="6"/>
  <c r="AI69" i="6" s="1"/>
  <c r="AH68" i="6"/>
  <c r="AI68" i="6" s="1"/>
  <c r="AH67" i="6"/>
  <c r="AI67" i="6" s="1"/>
  <c r="AH66" i="6"/>
  <c r="AI66" i="6" s="1"/>
  <c r="AH26" i="6"/>
  <c r="AI26" i="6" s="1"/>
  <c r="AH7" i="6"/>
  <c r="AI7" i="6" s="1"/>
  <c r="AH65" i="6"/>
  <c r="AI65" i="6" s="1"/>
  <c r="AH64" i="6"/>
  <c r="AI64" i="6" s="1"/>
  <c r="AH63" i="6"/>
  <c r="AI63" i="6" s="1"/>
  <c r="AH62" i="6"/>
  <c r="AI62" i="6" s="1"/>
  <c r="AH61" i="6"/>
  <c r="AI61" i="6" s="1"/>
  <c r="AH25" i="6"/>
  <c r="AI25" i="6" s="1"/>
  <c r="AH11" i="6"/>
  <c r="AI11" i="6" s="1"/>
  <c r="AH60" i="6"/>
  <c r="AI60" i="6" s="1"/>
  <c r="AH59" i="6"/>
  <c r="AI59" i="6" s="1"/>
  <c r="AH23" i="6"/>
  <c r="AI23" i="6" s="1"/>
  <c r="AH6" i="6"/>
  <c r="AI6" i="6" s="1"/>
  <c r="AH58" i="6"/>
  <c r="AI58" i="6" s="1"/>
  <c r="AH57" i="6"/>
  <c r="AI57" i="6" s="1"/>
  <c r="AH56" i="6"/>
  <c r="AI56" i="6" s="1"/>
  <c r="AH15" i="6"/>
  <c r="AI15" i="6" s="1"/>
  <c r="AH55" i="6"/>
  <c r="AI55" i="6" s="1"/>
  <c r="AH54" i="6"/>
  <c r="AI54" i="6" s="1"/>
  <c r="AH53" i="6"/>
  <c r="AI53" i="6" s="1"/>
  <c r="AH52" i="6"/>
  <c r="AI52" i="6" s="1"/>
  <c r="AH51" i="6"/>
  <c r="AI51" i="6" s="1"/>
  <c r="AH50" i="6"/>
  <c r="AI50" i="6" s="1"/>
  <c r="AH17" i="6"/>
  <c r="AI17" i="6" s="1"/>
  <c r="AH49" i="6"/>
  <c r="AI49" i="6" s="1"/>
  <c r="AH48" i="6"/>
  <c r="AI48" i="6" s="1"/>
  <c r="AH47" i="6"/>
  <c r="AI47" i="6" s="1"/>
  <c r="AH46" i="6"/>
  <c r="AI46" i="6" s="1"/>
  <c r="AH45" i="6"/>
  <c r="AI45" i="6" s="1"/>
  <c r="AH44" i="6"/>
  <c r="AI44" i="6" s="1"/>
  <c r="AH43" i="6"/>
  <c r="AI43" i="6" s="1"/>
  <c r="AH31" i="6"/>
  <c r="AI31" i="6" s="1"/>
  <c r="AH42" i="6"/>
  <c r="AI42" i="6" s="1"/>
  <c r="AH41" i="6"/>
  <c r="AI41" i="6" s="1"/>
  <c r="AH40" i="6"/>
  <c r="AI40" i="6" s="1"/>
  <c r="AH18" i="6"/>
  <c r="AI18" i="6" s="1"/>
  <c r="AH39" i="6"/>
  <c r="AI39" i="6" s="1"/>
  <c r="AH38" i="6"/>
  <c r="AI38" i="6" s="1"/>
  <c r="AH24" i="6"/>
  <c r="AI24" i="6" s="1"/>
  <c r="O101" i="3" l="1"/>
  <c r="G251" i="3"/>
  <c r="G232" i="3"/>
  <c r="O155" i="3"/>
  <c r="N62" i="3" l="1"/>
  <c r="M62" i="3"/>
  <c r="L62" i="3"/>
  <c r="K62" i="3"/>
  <c r="V62" i="3"/>
  <c r="U62" i="3"/>
  <c r="T62" i="3"/>
  <c r="S62" i="3"/>
  <c r="K193" i="3"/>
  <c r="O193" i="3" s="1"/>
  <c r="G192" i="3"/>
  <c r="S193" i="3"/>
  <c r="W193" i="3" s="1"/>
  <c r="S155" i="3"/>
  <c r="W155" i="3" s="1"/>
  <c r="O62" i="3" l="1"/>
  <c r="W62" i="3"/>
  <c r="F193" i="3"/>
  <c r="E193" i="3"/>
  <c r="D193" i="3"/>
  <c r="C193" i="3"/>
  <c r="F155" i="3"/>
  <c r="E155" i="3"/>
  <c r="D155" i="3"/>
  <c r="C155" i="3"/>
  <c r="D101" i="3"/>
  <c r="C101" i="3"/>
  <c r="D62" i="3"/>
  <c r="C62" i="3"/>
  <c r="O162" i="3"/>
  <c r="G155" i="3" l="1"/>
  <c r="G193" i="3"/>
  <c r="G191" i="3" l="1"/>
  <c r="G190" i="3"/>
  <c r="G161" i="3"/>
  <c r="N33" i="2" l="1"/>
  <c r="M33" i="2"/>
  <c r="O33" i="2" s="1"/>
  <c r="L33" i="2"/>
  <c r="N32" i="2"/>
  <c r="M32" i="2"/>
  <c r="L32" i="2"/>
  <c r="N31" i="2"/>
  <c r="M31" i="2"/>
  <c r="L31" i="2"/>
  <c r="N30" i="2"/>
  <c r="M30" i="2"/>
  <c r="O30" i="2" s="1"/>
  <c r="L30" i="2"/>
  <c r="N29" i="2"/>
  <c r="M29" i="2"/>
  <c r="L29" i="2"/>
  <c r="N28" i="2"/>
  <c r="M28" i="2"/>
  <c r="L28" i="2"/>
  <c r="W67" i="3"/>
  <c r="W70" i="3"/>
  <c r="W50" i="3"/>
  <c r="W49" i="3"/>
  <c r="W48" i="3"/>
  <c r="W47" i="3"/>
  <c r="W46" i="3"/>
  <c r="W45" i="3"/>
  <c r="W44" i="3"/>
  <c r="W21" i="3"/>
  <c r="W13" i="3"/>
  <c r="W16" i="3"/>
  <c r="W19" i="3"/>
  <c r="W12" i="3"/>
  <c r="G26" i="3"/>
  <c r="G21" i="3"/>
  <c r="G5" i="3"/>
  <c r="G37" i="3"/>
  <c r="G69" i="3"/>
  <c r="G73" i="3"/>
  <c r="O32" i="2" l="1"/>
  <c r="P32" i="2" s="1"/>
  <c r="O29" i="2"/>
  <c r="O28" i="2"/>
  <c r="Q28" i="2" s="1"/>
  <c r="Q30" i="2"/>
  <c r="P30" i="2"/>
  <c r="O31" i="2"/>
  <c r="Q31" i="2" s="1"/>
  <c r="Q29" i="2"/>
  <c r="P29" i="2"/>
  <c r="Q33" i="2"/>
  <c r="P33" i="2"/>
  <c r="AL46" i="6"/>
  <c r="AM46" i="6" s="1"/>
  <c r="AN46" i="6"/>
  <c r="AO46" i="6" s="1"/>
  <c r="Q32" i="2" l="1"/>
  <c r="P28" i="2"/>
  <c r="P31" i="2"/>
  <c r="AP46" i="6"/>
  <c r="BS73" i="5"/>
  <c r="CB51" i="5"/>
  <c r="W162" i="3"/>
  <c r="G174" i="3"/>
  <c r="G186" i="3"/>
  <c r="G187" i="3"/>
  <c r="O39" i="3"/>
  <c r="G149" i="3"/>
  <c r="O55" i="3"/>
  <c r="W160" i="3"/>
  <c r="G130" i="3"/>
  <c r="G134" i="3"/>
  <c r="G179" i="3"/>
  <c r="G177" i="3"/>
  <c r="G170" i="3"/>
  <c r="G74" i="3"/>
  <c r="G79" i="3"/>
  <c r="G15" i="3"/>
  <c r="O27" i="3"/>
  <c r="O18" i="3"/>
  <c r="O15" i="3"/>
  <c r="O43" i="3"/>
  <c r="O30" i="3"/>
  <c r="O52" i="3"/>
  <c r="O60" i="3"/>
  <c r="O37" i="3"/>
  <c r="O46" i="3"/>
  <c r="O14" i="3"/>
  <c r="O8" i="3"/>
  <c r="O40" i="3"/>
  <c r="O13" i="3"/>
  <c r="O5" i="3"/>
  <c r="W169" i="3"/>
  <c r="W113" i="3"/>
  <c r="W111" i="3"/>
  <c r="W119" i="3"/>
  <c r="W140" i="3"/>
  <c r="W124" i="3"/>
  <c r="W120" i="3"/>
  <c r="W133" i="3"/>
  <c r="W122" i="3"/>
  <c r="W136" i="3"/>
  <c r="W114" i="3"/>
  <c r="W129" i="3"/>
  <c r="W116" i="3"/>
  <c r="W135" i="3"/>
  <c r="W141" i="3"/>
  <c r="W142" i="3"/>
  <c r="W144" i="3"/>
  <c r="G11" i="3"/>
  <c r="O29" i="3"/>
  <c r="W23" i="3"/>
  <c r="G27" i="3"/>
  <c r="O31" i="3"/>
  <c r="W24" i="3"/>
  <c r="G28" i="3"/>
  <c r="O32" i="3"/>
  <c r="W25" i="3"/>
  <c r="G29" i="3"/>
  <c r="O33" i="3"/>
  <c r="W7" i="3"/>
  <c r="G30" i="3"/>
  <c r="O34" i="3"/>
  <c r="W8" i="3"/>
  <c r="G14" i="3"/>
  <c r="O20" i="3"/>
  <c r="W17" i="3"/>
  <c r="G31" i="3"/>
  <c r="O35" i="3"/>
  <c r="W6" i="3"/>
  <c r="G12" i="3"/>
  <c r="O26" i="3"/>
  <c r="W26" i="3"/>
  <c r="G32" i="3"/>
  <c r="O36" i="3"/>
  <c r="W27" i="3"/>
  <c r="G33" i="3"/>
  <c r="O12" i="3"/>
  <c r="W28" i="3"/>
  <c r="G24" i="3"/>
  <c r="O38" i="3"/>
  <c r="W30" i="3"/>
  <c r="G34" i="3"/>
  <c r="O41" i="3"/>
  <c r="W31" i="3"/>
  <c r="G35" i="3"/>
  <c r="O21" i="3"/>
  <c r="W32" i="3"/>
  <c r="G36" i="3"/>
  <c r="O42" i="3"/>
  <c r="W14" i="3"/>
  <c r="W10" i="3"/>
  <c r="G17" i="3"/>
  <c r="O22" i="3"/>
  <c r="W20" i="3"/>
  <c r="G38" i="3"/>
  <c r="O44" i="3"/>
  <c r="W33" i="3"/>
  <c r="G39" i="3"/>
  <c r="O45" i="3"/>
  <c r="W34" i="3"/>
  <c r="G40" i="3"/>
  <c r="O47" i="3"/>
  <c r="W35" i="3"/>
  <c r="G41" i="3"/>
  <c r="O6" i="3"/>
  <c r="W15" i="3"/>
  <c r="G42" i="3"/>
  <c r="O9" i="3"/>
  <c r="W36" i="3"/>
  <c r="G43" i="3"/>
  <c r="O48" i="3"/>
  <c r="W37" i="3"/>
  <c r="G44" i="3"/>
  <c r="O25" i="3"/>
  <c r="W38" i="3"/>
  <c r="G45" i="3"/>
  <c r="O7" i="3"/>
  <c r="W9" i="3"/>
  <c r="G46" i="3"/>
  <c r="O28" i="3"/>
  <c r="W11" i="3"/>
  <c r="G47" i="3"/>
  <c r="O49" i="3"/>
  <c r="W39" i="3"/>
  <c r="G48" i="3"/>
  <c r="O50" i="3"/>
  <c r="W40" i="3"/>
  <c r="G49" i="3"/>
  <c r="O11" i="3"/>
  <c r="W5" i="3"/>
  <c r="G50" i="3"/>
  <c r="O19" i="3"/>
  <c r="W41" i="3"/>
  <c r="G51" i="3"/>
  <c r="O51" i="3"/>
  <c r="W42" i="3"/>
  <c r="G52" i="3"/>
  <c r="O16" i="3"/>
  <c r="W43" i="3"/>
  <c r="G13" i="3"/>
  <c r="O53" i="3"/>
  <c r="W18" i="3"/>
  <c r="G20" i="3"/>
  <c r="O54" i="3"/>
  <c r="W22" i="3"/>
  <c r="G53" i="3"/>
  <c r="O56" i="3"/>
  <c r="G54" i="3"/>
  <c r="O57" i="3"/>
  <c r="G8" i="3"/>
  <c r="O58" i="3"/>
  <c r="G55" i="3"/>
  <c r="O59" i="3"/>
  <c r="G56" i="3"/>
  <c r="G16" i="3"/>
  <c r="G23" i="3"/>
  <c r="G57" i="3"/>
  <c r="G58" i="3"/>
  <c r="G59" i="3"/>
  <c r="G6" i="3"/>
  <c r="G60" i="3"/>
  <c r="G61" i="3"/>
  <c r="G7" i="3"/>
  <c r="G10" i="3"/>
  <c r="G18" i="3"/>
  <c r="G9" i="3"/>
  <c r="G19" i="3"/>
  <c r="G62" i="3"/>
  <c r="G77" i="3"/>
  <c r="O91" i="3"/>
  <c r="W74" i="3"/>
  <c r="G66" i="3"/>
  <c r="O84" i="3"/>
  <c r="W75" i="3"/>
  <c r="G72" i="3"/>
  <c r="O82" i="3"/>
  <c r="W76" i="3"/>
  <c r="G78" i="3"/>
  <c r="O69" i="3"/>
  <c r="W77" i="3"/>
  <c r="G80" i="3"/>
  <c r="O74" i="3"/>
  <c r="W78" i="3"/>
  <c r="G81" i="3"/>
  <c r="O83" i="3"/>
  <c r="W79" i="3"/>
  <c r="G82" i="3"/>
  <c r="O90" i="3"/>
  <c r="W80" i="3"/>
  <c r="G83" i="3"/>
  <c r="O75" i="3"/>
  <c r="W81" i="3"/>
  <c r="G84" i="3"/>
  <c r="O87" i="3"/>
  <c r="W65" i="3"/>
  <c r="G85" i="3"/>
  <c r="O78" i="3"/>
  <c r="W82" i="3"/>
  <c r="G86" i="3"/>
  <c r="O85" i="3"/>
  <c r="W83" i="3"/>
  <c r="G65" i="3"/>
  <c r="O89" i="3"/>
  <c r="W68" i="3"/>
  <c r="G67" i="3"/>
  <c r="O79" i="3"/>
  <c r="W71" i="3"/>
  <c r="G87" i="3"/>
  <c r="O80" i="3"/>
  <c r="W85" i="3"/>
  <c r="G88" i="3"/>
  <c r="O73" i="3"/>
  <c r="W86" i="3"/>
  <c r="G89" i="3"/>
  <c r="O65" i="3"/>
  <c r="W87" i="3"/>
  <c r="G90" i="3"/>
  <c r="O67" i="3"/>
  <c r="W84" i="3"/>
  <c r="G91" i="3"/>
  <c r="O72" i="3"/>
  <c r="W72" i="3"/>
  <c r="G92" i="3"/>
  <c r="O92" i="3"/>
  <c r="W73" i="3"/>
  <c r="G93" i="3"/>
  <c r="O70" i="3"/>
  <c r="W69" i="3"/>
  <c r="G94" i="3"/>
  <c r="O86" i="3"/>
  <c r="W66" i="3"/>
  <c r="G95" i="3"/>
  <c r="O71" i="3"/>
  <c r="W88" i="3"/>
  <c r="G96" i="3"/>
  <c r="O66" i="3"/>
  <c r="W89" i="3"/>
  <c r="G76" i="3"/>
  <c r="O77" i="3"/>
  <c r="W90" i="3"/>
  <c r="G68" i="3"/>
  <c r="O81" i="3"/>
  <c r="W91" i="3"/>
  <c r="G70" i="3"/>
  <c r="O88" i="3"/>
  <c r="W92" i="3"/>
  <c r="G75" i="3"/>
  <c r="O76" i="3"/>
  <c r="W93" i="3"/>
  <c r="G97" i="3"/>
  <c r="O68" i="3"/>
  <c r="W94" i="3"/>
  <c r="G98" i="3"/>
  <c r="O95" i="3"/>
  <c r="W95" i="3"/>
  <c r="G99" i="3"/>
  <c r="O96" i="3"/>
  <c r="W96" i="3"/>
  <c r="G101" i="3"/>
  <c r="O100" i="3"/>
  <c r="W100" i="3"/>
  <c r="G116" i="3"/>
  <c r="O113" i="3"/>
  <c r="W121" i="3"/>
  <c r="O112" i="3"/>
  <c r="W123" i="3"/>
  <c r="G117" i="3"/>
  <c r="O114" i="3"/>
  <c r="W109" i="3"/>
  <c r="G118" i="3"/>
  <c r="O115" i="3"/>
  <c r="W125" i="3"/>
  <c r="G119" i="3"/>
  <c r="O109" i="3"/>
  <c r="W126" i="3"/>
  <c r="G120" i="3"/>
  <c r="O116" i="3"/>
  <c r="W127" i="3"/>
  <c r="G121" i="3"/>
  <c r="O111" i="3"/>
  <c r="W112" i="3"/>
  <c r="G122" i="3"/>
  <c r="O117" i="3"/>
  <c r="W128" i="3"/>
  <c r="G112" i="3"/>
  <c r="O118" i="3"/>
  <c r="W130" i="3"/>
  <c r="O119" i="3"/>
  <c r="W115" i="3"/>
  <c r="G123" i="3"/>
  <c r="O120" i="3"/>
  <c r="W131" i="3"/>
  <c r="G113" i="3"/>
  <c r="O121" i="3"/>
  <c r="W132" i="3"/>
  <c r="G124" i="3"/>
  <c r="O122" i="3"/>
  <c r="W107" i="3"/>
  <c r="G125" i="3"/>
  <c r="O123" i="3"/>
  <c r="W134" i="3"/>
  <c r="G114" i="3"/>
  <c r="O124" i="3"/>
  <c r="W110" i="3"/>
  <c r="G126" i="3"/>
  <c r="O110" i="3"/>
  <c r="W108" i="3"/>
  <c r="G127" i="3"/>
  <c r="O125" i="3"/>
  <c r="W137" i="3"/>
  <c r="G128" i="3"/>
  <c r="O108" i="3"/>
  <c r="W138" i="3"/>
  <c r="G129" i="3"/>
  <c r="O126" i="3"/>
  <c r="W139" i="3"/>
  <c r="G131" i="3"/>
  <c r="O127" i="3"/>
  <c r="W117" i="3"/>
  <c r="G132" i="3"/>
  <c r="O128" i="3"/>
  <c r="W143" i="3"/>
  <c r="G107" i="3"/>
  <c r="O129" i="3"/>
  <c r="G133" i="3"/>
  <c r="O130" i="3"/>
  <c r="G135" i="3"/>
  <c r="O107" i="3"/>
  <c r="G136" i="3"/>
  <c r="O131" i="3"/>
  <c r="G137" i="3"/>
  <c r="O132" i="3"/>
  <c r="G138" i="3"/>
  <c r="O133" i="3"/>
  <c r="G139" i="3"/>
  <c r="O134" i="3"/>
  <c r="G140" i="3"/>
  <c r="O135" i="3"/>
  <c r="G141" i="3"/>
  <c r="O136" i="3"/>
  <c r="G142" i="3"/>
  <c r="O137" i="3"/>
  <c r="G143" i="3"/>
  <c r="O138" i="3"/>
  <c r="G144" i="3"/>
  <c r="G145" i="3"/>
  <c r="G146" i="3"/>
  <c r="G147" i="3"/>
  <c r="G111" i="3"/>
  <c r="G148" i="3"/>
  <c r="G150" i="3"/>
  <c r="G151" i="3"/>
  <c r="G108" i="3"/>
  <c r="G152" i="3"/>
  <c r="O154" i="3"/>
  <c r="W154" i="3"/>
  <c r="G166" i="3"/>
  <c r="O163" i="3"/>
  <c r="W161" i="3"/>
  <c r="G158" i="3"/>
  <c r="O164" i="3"/>
  <c r="W163" i="3"/>
  <c r="O165" i="3"/>
  <c r="W164" i="3"/>
  <c r="G168" i="3"/>
  <c r="O166" i="3"/>
  <c r="W165" i="3"/>
  <c r="G159" i="3"/>
  <c r="O167" i="3"/>
  <c r="W166" i="3"/>
  <c r="G169" i="3"/>
  <c r="O168" i="3"/>
  <c r="W167" i="3"/>
  <c r="G171" i="3"/>
  <c r="O169" i="3"/>
  <c r="W158" i="3"/>
  <c r="G172" i="3"/>
  <c r="O160" i="3"/>
  <c r="W168" i="3"/>
  <c r="G173" i="3"/>
  <c r="O159" i="3"/>
  <c r="W170" i="3"/>
  <c r="G175" i="3"/>
  <c r="O170" i="3"/>
  <c r="W171" i="3"/>
  <c r="G162" i="3"/>
  <c r="O171" i="3"/>
  <c r="W159" i="3"/>
  <c r="G176" i="3"/>
  <c r="O172" i="3"/>
  <c r="G160" i="3"/>
  <c r="O161" i="3"/>
  <c r="G178" i="3"/>
  <c r="O173" i="3"/>
  <c r="G180" i="3"/>
  <c r="O158" i="3"/>
  <c r="G181" i="3"/>
  <c r="O174" i="3"/>
  <c r="G182" i="3"/>
  <c r="O175" i="3"/>
  <c r="G183" i="3"/>
  <c r="O176" i="3"/>
  <c r="G184" i="3"/>
  <c r="G185" i="3"/>
  <c r="G165" i="3"/>
  <c r="G163" i="3"/>
  <c r="G164" i="3"/>
  <c r="G188" i="3"/>
  <c r="G189" i="3"/>
  <c r="G167" i="3"/>
  <c r="O192" i="3"/>
  <c r="L4" i="2"/>
  <c r="M4" i="2"/>
  <c r="N4" i="2"/>
  <c r="L5" i="2"/>
  <c r="M5" i="2"/>
  <c r="N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O11" i="2" s="1"/>
  <c r="P11" i="2" s="1"/>
  <c r="T12" i="2"/>
  <c r="U12" i="2"/>
  <c r="V12" i="2"/>
  <c r="W12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O19" i="2" s="1"/>
  <c r="P19" i="2" s="1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J36" i="2"/>
  <c r="K36" i="2"/>
  <c r="AH33" i="6"/>
  <c r="AI33" i="6" s="1"/>
  <c r="AL6" i="6"/>
  <c r="AM6" i="6" s="1"/>
  <c r="AN6" i="6"/>
  <c r="AO6" i="6" s="1"/>
  <c r="AR6" i="6"/>
  <c r="AH34" i="6"/>
  <c r="AI34" i="6" s="1"/>
  <c r="AL7" i="6"/>
  <c r="AM7" i="6" s="1"/>
  <c r="AN7" i="6"/>
  <c r="AO7" i="6" s="1"/>
  <c r="AR7" i="6"/>
  <c r="AH35" i="6"/>
  <c r="AI35" i="6" s="1"/>
  <c r="AL8" i="6"/>
  <c r="AM8" i="6" s="1"/>
  <c r="AN8" i="6"/>
  <c r="AO8" i="6" s="1"/>
  <c r="AR8" i="6"/>
  <c r="AH9" i="6"/>
  <c r="AI9" i="6" s="1"/>
  <c r="AH14" i="6"/>
  <c r="AI14" i="6" s="1"/>
  <c r="AQ10" i="6"/>
  <c r="AL10" i="6"/>
  <c r="AM10" i="6" s="1"/>
  <c r="AN10" i="6"/>
  <c r="AO10" i="6" s="1"/>
  <c r="AR10" i="6"/>
  <c r="AH36" i="6"/>
  <c r="AI36" i="6" s="1"/>
  <c r="AQ11" i="6"/>
  <c r="AL11" i="6"/>
  <c r="AM11" i="6" s="1"/>
  <c r="AN11" i="6"/>
  <c r="AO11" i="6" s="1"/>
  <c r="AR11" i="6"/>
  <c r="AH30" i="6"/>
  <c r="AI30" i="6" s="1"/>
  <c r="AQ12" i="6"/>
  <c r="AL12" i="6"/>
  <c r="AM12" i="6" s="1"/>
  <c r="AN12" i="6"/>
  <c r="AO12" i="6" s="1"/>
  <c r="AR12" i="6"/>
  <c r="AH13" i="6"/>
  <c r="AI13" i="6" s="1"/>
  <c r="AQ13" i="6"/>
  <c r="AL13" i="6"/>
  <c r="AM13" i="6" s="1"/>
  <c r="AN13" i="6"/>
  <c r="AO13" i="6" s="1"/>
  <c r="AR13" i="6"/>
  <c r="AH37" i="6"/>
  <c r="AI37" i="6" s="1"/>
  <c r="AQ14" i="6"/>
  <c r="AL14" i="6"/>
  <c r="AM14" i="6" s="1"/>
  <c r="AN14" i="6"/>
  <c r="AO14" i="6" s="1"/>
  <c r="AR14" i="6"/>
  <c r="AQ16" i="6"/>
  <c r="AL16" i="6"/>
  <c r="AM16" i="6" s="1"/>
  <c r="AN16" i="6"/>
  <c r="AO16" i="6" s="1"/>
  <c r="AR16" i="6"/>
  <c r="AQ17" i="6"/>
  <c r="AL17" i="6"/>
  <c r="AM17" i="6" s="1"/>
  <c r="AN17" i="6"/>
  <c r="AO17" i="6" s="1"/>
  <c r="AR17" i="6"/>
  <c r="AQ19" i="6"/>
  <c r="AL19" i="6"/>
  <c r="AM19" i="6" s="1"/>
  <c r="AN19" i="6"/>
  <c r="AO19" i="6" s="1"/>
  <c r="AR19" i="6"/>
  <c r="AQ21" i="6"/>
  <c r="AL21" i="6"/>
  <c r="AM21" i="6" s="1"/>
  <c r="AN21" i="6"/>
  <c r="AO21" i="6" s="1"/>
  <c r="AR21" i="6"/>
  <c r="AL23" i="6"/>
  <c r="AM23" i="6" s="1"/>
  <c r="AN23" i="6"/>
  <c r="AO23" i="6" s="1"/>
  <c r="AR23" i="6"/>
  <c r="AL24" i="6"/>
  <c r="AM24" i="6" s="1"/>
  <c r="AN24" i="6"/>
  <c r="AO24" i="6" s="1"/>
  <c r="AR24" i="6"/>
  <c r="AL25" i="6"/>
  <c r="AM25" i="6" s="1"/>
  <c r="AN25" i="6"/>
  <c r="AO25" i="6" s="1"/>
  <c r="AR25" i="6"/>
  <c r="AQ26" i="6"/>
  <c r="AL26" i="6"/>
  <c r="AM26" i="6" s="1"/>
  <c r="AN26" i="6"/>
  <c r="AO26" i="6" s="1"/>
  <c r="AR26" i="6"/>
  <c r="AL28" i="6"/>
  <c r="AM28" i="6" s="1"/>
  <c r="AN28" i="6"/>
  <c r="AO28" i="6" s="1"/>
  <c r="AR28" i="6"/>
  <c r="AQ31" i="6"/>
  <c r="AL31" i="6"/>
  <c r="AM31" i="6" s="1"/>
  <c r="AN31" i="6"/>
  <c r="AO31" i="6" s="1"/>
  <c r="AR31" i="6"/>
  <c r="AQ32" i="6"/>
  <c r="AL32" i="6"/>
  <c r="AM32" i="6" s="1"/>
  <c r="AN32" i="6"/>
  <c r="AO32" i="6" s="1"/>
  <c r="AR32" i="6"/>
  <c r="AQ33" i="6"/>
  <c r="AL33" i="6"/>
  <c r="AM33" i="6" s="1"/>
  <c r="AN33" i="6"/>
  <c r="AO33" i="6" s="1"/>
  <c r="AR33" i="6"/>
  <c r="AQ34" i="6"/>
  <c r="AL34" i="6"/>
  <c r="AM34" i="6" s="1"/>
  <c r="AN34" i="6"/>
  <c r="AO34" i="6" s="1"/>
  <c r="AR34" i="6"/>
  <c r="AQ35" i="6"/>
  <c r="AQ28" i="6"/>
  <c r="AL35" i="6"/>
  <c r="AM35" i="6" s="1"/>
  <c r="AN35" i="6"/>
  <c r="AO35" i="6" s="1"/>
  <c r="AR35" i="6"/>
  <c r="AQ36" i="6"/>
  <c r="AL36" i="6"/>
  <c r="AM36" i="6" s="1"/>
  <c r="AN36" i="6"/>
  <c r="AO36" i="6" s="1"/>
  <c r="AR36" i="6"/>
  <c r="AQ38" i="6"/>
  <c r="AL38" i="6"/>
  <c r="AM38" i="6" s="1"/>
  <c r="AN38" i="6"/>
  <c r="AO38" i="6" s="1"/>
  <c r="AR38" i="6"/>
  <c r="AQ39" i="6"/>
  <c r="AL39" i="6"/>
  <c r="AM39" i="6" s="1"/>
  <c r="AN39" i="6"/>
  <c r="AO39" i="6" s="1"/>
  <c r="AR39" i="6"/>
  <c r="AQ40" i="6"/>
  <c r="AL40" i="6"/>
  <c r="AM40" i="6" s="1"/>
  <c r="AN40" i="6"/>
  <c r="AO40" i="6" s="1"/>
  <c r="AR40" i="6"/>
  <c r="AQ41" i="6"/>
  <c r="AL41" i="6"/>
  <c r="AM41" i="6" s="1"/>
  <c r="AN41" i="6"/>
  <c r="AO41" i="6" s="1"/>
  <c r="AR41" i="6"/>
  <c r="AQ42" i="6"/>
  <c r="AL42" i="6"/>
  <c r="AM42" i="6" s="1"/>
  <c r="AN42" i="6"/>
  <c r="AO42" i="6" s="1"/>
  <c r="AR42" i="6"/>
  <c r="AQ43" i="6"/>
  <c r="AL43" i="6"/>
  <c r="AM43" i="6" s="1"/>
  <c r="AN43" i="6"/>
  <c r="AO43" i="6" s="1"/>
  <c r="AR43" i="6"/>
  <c r="AQ44" i="6"/>
  <c r="AL44" i="6"/>
  <c r="AM44" i="6" s="1"/>
  <c r="AN44" i="6"/>
  <c r="AO44" i="6" s="1"/>
  <c r="AR44" i="6"/>
  <c r="AQ45" i="6"/>
  <c r="AL45" i="6"/>
  <c r="AM45" i="6" s="1"/>
  <c r="AN45" i="6"/>
  <c r="AO45" i="6" s="1"/>
  <c r="AR45" i="6"/>
  <c r="AQ48" i="6"/>
  <c r="AL48" i="6"/>
  <c r="AM48" i="6" s="1"/>
  <c r="AN48" i="6"/>
  <c r="AO48" i="6" s="1"/>
  <c r="AR48" i="6"/>
  <c r="AQ51" i="6"/>
  <c r="AL51" i="6"/>
  <c r="AM51" i="6" s="1"/>
  <c r="AN51" i="6"/>
  <c r="AO51" i="6" s="1"/>
  <c r="AR51" i="6"/>
  <c r="AQ52" i="6"/>
  <c r="AL52" i="6"/>
  <c r="AM52" i="6" s="1"/>
  <c r="AN52" i="6"/>
  <c r="AO52" i="6" s="1"/>
  <c r="AR52" i="6"/>
  <c r="AQ54" i="6"/>
  <c r="AL54" i="6"/>
  <c r="AM54" i="6" s="1"/>
  <c r="AN54" i="6"/>
  <c r="AO54" i="6" s="1"/>
  <c r="AR54" i="6"/>
  <c r="AQ55" i="6"/>
  <c r="AL55" i="6"/>
  <c r="AM55" i="6" s="1"/>
  <c r="AN55" i="6"/>
  <c r="AO55" i="6" s="1"/>
  <c r="AR55" i="6"/>
  <c r="AQ56" i="6"/>
  <c r="AL56" i="6"/>
  <c r="AM56" i="6" s="1"/>
  <c r="AN56" i="6"/>
  <c r="AO56" i="6" s="1"/>
  <c r="AR56" i="6"/>
  <c r="AQ57" i="6"/>
  <c r="AL57" i="6"/>
  <c r="AM57" i="6" s="1"/>
  <c r="AN57" i="6"/>
  <c r="AO57" i="6" s="1"/>
  <c r="AR57" i="6"/>
  <c r="AL58" i="6"/>
  <c r="AM58" i="6" s="1"/>
  <c r="AN58" i="6"/>
  <c r="AO58" i="6" s="1"/>
  <c r="AR58" i="6"/>
  <c r="AQ58" i="6"/>
  <c r="AQ66" i="6"/>
  <c r="AL66" i="6"/>
  <c r="AM66" i="6" s="1"/>
  <c r="AN66" i="6"/>
  <c r="AO66" i="6" s="1"/>
  <c r="AR66" i="6"/>
  <c r="AQ67" i="6"/>
  <c r="AL67" i="6"/>
  <c r="AM67" i="6" s="1"/>
  <c r="AN67" i="6"/>
  <c r="AO67" i="6" s="1"/>
  <c r="AR67" i="6"/>
  <c r="AQ68" i="6"/>
  <c r="AL68" i="6"/>
  <c r="AM68" i="6" s="1"/>
  <c r="AN68" i="6"/>
  <c r="AO68" i="6" s="1"/>
  <c r="AR68" i="6"/>
  <c r="AQ69" i="6"/>
  <c r="AL69" i="6"/>
  <c r="AM69" i="6" s="1"/>
  <c r="AN69" i="6"/>
  <c r="AO69" i="6" s="1"/>
  <c r="AR69" i="6"/>
  <c r="AQ70" i="6"/>
  <c r="AQ25" i="6"/>
  <c r="AL70" i="6"/>
  <c r="AM70" i="6" s="1"/>
  <c r="AN70" i="6"/>
  <c r="AO70" i="6" s="1"/>
  <c r="AR70" i="6"/>
  <c r="AQ71" i="6"/>
  <c r="AL71" i="6"/>
  <c r="AM71" i="6" s="1"/>
  <c r="AN71" i="6"/>
  <c r="AO71" i="6" s="1"/>
  <c r="AR71" i="6"/>
  <c r="AQ72" i="6"/>
  <c r="AL72" i="6"/>
  <c r="AM72" i="6" s="1"/>
  <c r="AN72" i="6"/>
  <c r="AO72" i="6" s="1"/>
  <c r="AR72" i="6"/>
  <c r="AQ73" i="6"/>
  <c r="AL73" i="6"/>
  <c r="AM73" i="6" s="1"/>
  <c r="AN73" i="6"/>
  <c r="AO73" i="6" s="1"/>
  <c r="AR73" i="6"/>
  <c r="AQ74" i="6"/>
  <c r="AL74" i="6"/>
  <c r="AM74" i="6" s="1"/>
  <c r="AN74" i="6"/>
  <c r="AO74" i="6" s="1"/>
  <c r="AR74" i="6"/>
  <c r="AQ75" i="6"/>
  <c r="AL75" i="6"/>
  <c r="AM75" i="6" s="1"/>
  <c r="AN75" i="6"/>
  <c r="AO75" i="6" s="1"/>
  <c r="AR75" i="6"/>
  <c r="AQ76" i="6"/>
  <c r="AL76" i="6"/>
  <c r="AM76" i="6" s="1"/>
  <c r="AN76" i="6"/>
  <c r="AO76" i="6" s="1"/>
  <c r="AR76" i="6"/>
  <c r="AQ77" i="6"/>
  <c r="AL77" i="6"/>
  <c r="AM77" i="6" s="1"/>
  <c r="AN77" i="6"/>
  <c r="AO77" i="6" s="1"/>
  <c r="AR77" i="6"/>
  <c r="AQ78" i="6"/>
  <c r="AQ23" i="6"/>
  <c r="AL78" i="6"/>
  <c r="AM78" i="6" s="1"/>
  <c r="AN78" i="6"/>
  <c r="AO78" i="6" s="1"/>
  <c r="AR78" i="6"/>
  <c r="AQ84" i="6"/>
  <c r="AL84" i="6"/>
  <c r="AM84" i="6" s="1"/>
  <c r="AN84" i="6"/>
  <c r="AO84" i="6" s="1"/>
  <c r="AR84" i="6"/>
  <c r="AQ89" i="6"/>
  <c r="AL89" i="6"/>
  <c r="AM89" i="6" s="1"/>
  <c r="AN89" i="6"/>
  <c r="AO89" i="6" s="1"/>
  <c r="AR89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X12" i="2"/>
  <c r="O14" i="2" l="1"/>
  <c r="P14" i="2" s="1"/>
  <c r="AS10" i="6"/>
  <c r="AQ24" i="6"/>
  <c r="AQ8" i="6"/>
  <c r="AS8" i="6" s="1"/>
  <c r="AQ6" i="6"/>
  <c r="AS6" i="6" s="1"/>
  <c r="AQ7" i="6"/>
  <c r="AS7" i="6" s="1"/>
  <c r="O27" i="2"/>
  <c r="Q27" i="2" s="1"/>
  <c r="O26" i="2"/>
  <c r="O25" i="2"/>
  <c r="O24" i="2"/>
  <c r="Q24" i="2" s="1"/>
  <c r="O22" i="2"/>
  <c r="O23" i="2"/>
  <c r="P23" i="2" s="1"/>
  <c r="O20" i="2"/>
  <c r="AS12" i="6"/>
  <c r="O21" i="2"/>
  <c r="P21" i="2" s="1"/>
  <c r="O17" i="2"/>
  <c r="O8" i="2"/>
  <c r="P8" i="2" s="1"/>
  <c r="O5" i="2"/>
  <c r="Q5" i="2" s="1"/>
  <c r="O4" i="2"/>
  <c r="P4" i="2" s="1"/>
  <c r="AS56" i="6"/>
  <c r="O18" i="2"/>
  <c r="P18" i="2" s="1"/>
  <c r="O13" i="2"/>
  <c r="O15" i="2"/>
  <c r="O16" i="2"/>
  <c r="Q16" i="2" s="1"/>
  <c r="Q11" i="2"/>
  <c r="O12" i="2"/>
  <c r="AS41" i="6"/>
  <c r="AS21" i="6"/>
  <c r="O10" i="2"/>
  <c r="P10" i="2" s="1"/>
  <c r="O9" i="2"/>
  <c r="N36" i="2"/>
  <c r="N37" i="2" s="1"/>
  <c r="M36" i="2"/>
  <c r="M39" i="2" s="1"/>
  <c r="O7" i="2"/>
  <c r="Q8" i="2"/>
  <c r="AS57" i="6"/>
  <c r="AP67" i="6"/>
  <c r="AS77" i="6"/>
  <c r="AS73" i="6"/>
  <c r="AS26" i="6"/>
  <c r="AP25" i="6"/>
  <c r="AS70" i="6"/>
  <c r="AP57" i="6"/>
  <c r="AS16" i="6"/>
  <c r="AP14" i="6"/>
  <c r="AS31" i="6"/>
  <c r="AS74" i="6"/>
  <c r="AP73" i="6"/>
  <c r="AS69" i="6"/>
  <c r="AS67" i="6"/>
  <c r="AS58" i="6"/>
  <c r="AS44" i="6"/>
  <c r="L36" i="2"/>
  <c r="O40" i="2" s="1"/>
  <c r="O41" i="2" s="1"/>
  <c r="O42" i="2" s="1"/>
  <c r="O43" i="2" s="1"/>
  <c r="AL90" i="6"/>
  <c r="AM90" i="6" s="1"/>
  <c r="AS13" i="6"/>
  <c r="AP55" i="6"/>
  <c r="AP7" i="6"/>
  <c r="AP71" i="6"/>
  <c r="AS48" i="6"/>
  <c r="AS34" i="6"/>
  <c r="AS72" i="6"/>
  <c r="AS25" i="6"/>
  <c r="AP66" i="6"/>
  <c r="AP58" i="6"/>
  <c r="AP56" i="6"/>
  <c r="AS55" i="6"/>
  <c r="AS51" i="6"/>
  <c r="AP39" i="6"/>
  <c r="AP23" i="6"/>
  <c r="AS11" i="6"/>
  <c r="AS71" i="6"/>
  <c r="AS89" i="6"/>
  <c r="AS84" i="6"/>
  <c r="AS75" i="6"/>
  <c r="AS76" i="6"/>
  <c r="AP72" i="6"/>
  <c r="AP68" i="6"/>
  <c r="AP51" i="6"/>
  <c r="AP26" i="6"/>
  <c r="AP10" i="6"/>
  <c r="AP84" i="6"/>
  <c r="AS39" i="6"/>
  <c r="AS36" i="6"/>
  <c r="AS33" i="6"/>
  <c r="AP8" i="6"/>
  <c r="AP6" i="6"/>
  <c r="AP69" i="6"/>
  <c r="AP48" i="6"/>
  <c r="AS35" i="6"/>
  <c r="AS14" i="6"/>
  <c r="AP52" i="6"/>
  <c r="AS43" i="6"/>
  <c r="AS42" i="6"/>
  <c r="AP41" i="6"/>
  <c r="AP21" i="6"/>
  <c r="AS17" i="6"/>
  <c r="AP40" i="6"/>
  <c r="AS19" i="6"/>
  <c r="AP31" i="6"/>
  <c r="AP13" i="6"/>
  <c r="AS52" i="6"/>
  <c r="AS23" i="6"/>
  <c r="AS54" i="6"/>
  <c r="AS24" i="6"/>
  <c r="AS40" i="6"/>
  <c r="AS38" i="6"/>
  <c r="AS28" i="6"/>
  <c r="AP33" i="6"/>
  <c r="AP38" i="6"/>
  <c r="AP32" i="6"/>
  <c r="AS45" i="6"/>
  <c r="AS32" i="6"/>
  <c r="AP19" i="6"/>
  <c r="AP17" i="6"/>
  <c r="Q22" i="2"/>
  <c r="P22" i="2"/>
  <c r="P17" i="2"/>
  <c r="Q17" i="2"/>
  <c r="P16" i="2"/>
  <c r="Q9" i="2"/>
  <c r="P9" i="2"/>
  <c r="P26" i="2"/>
  <c r="Q26" i="2"/>
  <c r="P25" i="2"/>
  <c r="Q25" i="2"/>
  <c r="Q13" i="2"/>
  <c r="P13" i="2"/>
  <c r="P7" i="2"/>
  <c r="Q7" i="2"/>
  <c r="Q20" i="2"/>
  <c r="P20" i="2"/>
  <c r="Q12" i="2"/>
  <c r="P12" i="2"/>
  <c r="Q21" i="2"/>
  <c r="Q15" i="2"/>
  <c r="P15" i="2"/>
  <c r="P27" i="2"/>
  <c r="Q14" i="2"/>
  <c r="Q19" i="2"/>
  <c r="Q4" i="2"/>
  <c r="P5" i="2"/>
  <c r="Q18" i="2"/>
  <c r="O6" i="2"/>
  <c r="P24" i="2"/>
  <c r="AP44" i="6"/>
  <c r="AP12" i="6"/>
  <c r="AP70" i="6"/>
  <c r="AP45" i="6"/>
  <c r="AP43" i="6"/>
  <c r="AP76" i="6"/>
  <c r="AP16" i="6"/>
  <c r="AP42" i="6"/>
  <c r="AN90" i="6"/>
  <c r="AO90" i="6" s="1"/>
  <c r="AP74" i="6"/>
  <c r="AP11" i="6"/>
  <c r="AP35" i="6"/>
  <c r="AP34" i="6"/>
  <c r="AP28" i="6"/>
  <c r="AP24" i="6"/>
  <c r="AI90" i="6"/>
  <c r="AP89" i="6"/>
  <c r="AP78" i="6"/>
  <c r="AP77" i="6"/>
  <c r="AP75" i="6"/>
  <c r="AS78" i="6"/>
  <c r="AS66" i="6"/>
  <c r="AS68" i="6"/>
  <c r="AP54" i="6"/>
  <c r="AP36" i="6"/>
  <c r="Q23" i="2" l="1"/>
  <c r="N39" i="2"/>
  <c r="N38" i="2"/>
  <c r="Q10" i="2"/>
  <c r="O36" i="2"/>
  <c r="O38" i="2" s="1"/>
  <c r="M37" i="2"/>
  <c r="M38" i="2"/>
  <c r="AP90" i="6"/>
  <c r="O44" i="2"/>
  <c r="Q36" i="2"/>
  <c r="Q6" i="2"/>
  <c r="P6" i="2"/>
  <c r="P36" i="2" s="1"/>
  <c r="R36" i="2" l="1"/>
  <c r="O37" i="2"/>
  <c r="O39" i="2"/>
</calcChain>
</file>

<file path=xl/sharedStrings.xml><?xml version="1.0" encoding="utf-8"?>
<sst xmlns="http://schemas.openxmlformats.org/spreadsheetml/2006/main" count="5379" uniqueCount="680">
  <si>
    <t>Anglers</t>
  </si>
  <si>
    <t>Angler of the Year Points for all 24 Divisional events.</t>
  </si>
  <si>
    <t>Winner determined by highest Point Total for 4 Best Events</t>
  </si>
  <si>
    <t>AOY</t>
  </si>
  <si>
    <t>f name</t>
  </si>
  <si>
    <t>l name</t>
  </si>
  <si>
    <t>Green River Lake</t>
  </si>
  <si>
    <t>Total Points</t>
  </si>
  <si>
    <t>Qualified</t>
  </si>
  <si>
    <t>Events Fished</t>
  </si>
  <si>
    <t>Count of # Tourn fished</t>
  </si>
  <si>
    <t>Did they fish 4 or more  tourn</t>
  </si>
  <si>
    <t>if 299 or 300</t>
  </si>
  <si>
    <t>Did they finish 1st or 2nd in any tournament</t>
  </si>
  <si>
    <t>Qualified for State Champ, either more than 3 OR 1st/2nd</t>
  </si>
  <si>
    <t>Larry</t>
  </si>
  <si>
    <t>Bailey</t>
  </si>
  <si>
    <t>DNF</t>
  </si>
  <si>
    <t>Jeremy</t>
  </si>
  <si>
    <t>Barnett</t>
  </si>
  <si>
    <t>Pete</t>
  </si>
  <si>
    <t>Bayerle</t>
  </si>
  <si>
    <t>Mike</t>
  </si>
  <si>
    <t>Boggs</t>
  </si>
  <si>
    <t>Rodney</t>
  </si>
  <si>
    <t>Bridgman</t>
  </si>
  <si>
    <t>Kevin</t>
  </si>
  <si>
    <t>Brown</t>
  </si>
  <si>
    <t>James</t>
  </si>
  <si>
    <t>Burns</t>
  </si>
  <si>
    <t>Bush</t>
  </si>
  <si>
    <t>Michael</t>
  </si>
  <si>
    <t>Carter</t>
  </si>
  <si>
    <t>Terry</t>
  </si>
  <si>
    <t>Chastain</t>
  </si>
  <si>
    <t>Wes</t>
  </si>
  <si>
    <t>Cole</t>
  </si>
  <si>
    <t>Johnny</t>
  </si>
  <si>
    <t>Cooper</t>
  </si>
  <si>
    <t>Mark</t>
  </si>
  <si>
    <t>Ken</t>
  </si>
  <si>
    <t>Davis</t>
  </si>
  <si>
    <t>Jay</t>
  </si>
  <si>
    <t>Denham</t>
  </si>
  <si>
    <t>John</t>
  </si>
  <si>
    <t>Dixon</t>
  </si>
  <si>
    <t>Randy</t>
  </si>
  <si>
    <t>Finley</t>
  </si>
  <si>
    <t>Chris</t>
  </si>
  <si>
    <t>Gable</t>
  </si>
  <si>
    <t>Jimmy</t>
  </si>
  <si>
    <t>Gayhart</t>
  </si>
  <si>
    <t xml:space="preserve">Tim </t>
  </si>
  <si>
    <t>Hennemann</t>
  </si>
  <si>
    <t>Brian</t>
  </si>
  <si>
    <t>Hickey</t>
  </si>
  <si>
    <t>Holsapple</t>
  </si>
  <si>
    <t>Greg</t>
  </si>
  <si>
    <t>Johnson</t>
  </si>
  <si>
    <t>Lonnie</t>
  </si>
  <si>
    <t>Jones</t>
  </si>
  <si>
    <t>Scott</t>
  </si>
  <si>
    <t>Kempton</t>
  </si>
  <si>
    <t>Lemons</t>
  </si>
  <si>
    <t>Brady</t>
  </si>
  <si>
    <t>Link</t>
  </si>
  <si>
    <t>Bill</t>
  </si>
  <si>
    <t>Lowther</t>
  </si>
  <si>
    <t>Martin</t>
  </si>
  <si>
    <t>McPherson</t>
  </si>
  <si>
    <t>Shawn</t>
  </si>
  <si>
    <t>Milligan</t>
  </si>
  <si>
    <t>Darin</t>
  </si>
  <si>
    <t>Moxley</t>
  </si>
  <si>
    <t>Nevison</t>
  </si>
  <si>
    <t>Newman</t>
  </si>
  <si>
    <t>Don</t>
  </si>
  <si>
    <t>Odor</t>
  </si>
  <si>
    <t>Panosh</t>
  </si>
  <si>
    <t>Powell</t>
  </si>
  <si>
    <t>Chad</t>
  </si>
  <si>
    <t>Rice</t>
  </si>
  <si>
    <t xml:space="preserve">Donnie </t>
  </si>
  <si>
    <t>Robinson</t>
  </si>
  <si>
    <t>Ross</t>
  </si>
  <si>
    <t>Ronald</t>
  </si>
  <si>
    <t>Rowlett</t>
  </si>
  <si>
    <t>Glenn</t>
  </si>
  <si>
    <t>Sageser</t>
  </si>
  <si>
    <t>Jarred</t>
  </si>
  <si>
    <t>Seasor</t>
  </si>
  <si>
    <t>Barry</t>
  </si>
  <si>
    <t>Smith</t>
  </si>
  <si>
    <t>Ron</t>
  </si>
  <si>
    <t>Bryan</t>
  </si>
  <si>
    <t>Snyder</t>
  </si>
  <si>
    <t>Karl</t>
  </si>
  <si>
    <t>David</t>
  </si>
  <si>
    <t>Sowers</t>
  </si>
  <si>
    <t xml:space="preserve">Vernon </t>
  </si>
  <si>
    <t>Ben</t>
  </si>
  <si>
    <t>Stacy</t>
  </si>
  <si>
    <t>Stevens</t>
  </si>
  <si>
    <t>Stone</t>
  </si>
  <si>
    <t>Paul</t>
  </si>
  <si>
    <t>Sullivan</t>
  </si>
  <si>
    <t>Gordon</t>
  </si>
  <si>
    <t>Summers</t>
  </si>
  <si>
    <t>Taylor</t>
  </si>
  <si>
    <t>Steven</t>
  </si>
  <si>
    <t>Earl</t>
  </si>
  <si>
    <t>Truman</t>
  </si>
  <si>
    <t>Jerry</t>
  </si>
  <si>
    <t>Turner</t>
  </si>
  <si>
    <t>Cade</t>
  </si>
  <si>
    <t>Waldrop</t>
  </si>
  <si>
    <t>Wenger</t>
  </si>
  <si>
    <t>Whiteman</t>
  </si>
  <si>
    <t>Wilhoite</t>
  </si>
  <si>
    <t>Williams</t>
  </si>
  <si>
    <t>Wilson</t>
  </si>
  <si>
    <t>Wormley</t>
  </si>
  <si>
    <t>Co Anglers</t>
  </si>
  <si>
    <t>Tom</t>
  </si>
  <si>
    <t>Ballowe</t>
  </si>
  <si>
    <t>Bemus</t>
  </si>
  <si>
    <t>Blythe</t>
  </si>
  <si>
    <t>Kalani</t>
  </si>
  <si>
    <t>Borges</t>
  </si>
  <si>
    <t>Scot</t>
  </si>
  <si>
    <t>Butler</t>
  </si>
  <si>
    <t>Jay CA</t>
  </si>
  <si>
    <t>Frohlich Jr</t>
  </si>
  <si>
    <t>Adam</t>
  </si>
  <si>
    <t>Fugate</t>
  </si>
  <si>
    <t>Joshua</t>
  </si>
  <si>
    <t>Greene</t>
  </si>
  <si>
    <t>Bobby</t>
  </si>
  <si>
    <t>Headrick</t>
  </si>
  <si>
    <t>Patrick</t>
  </si>
  <si>
    <t>Herman</t>
  </si>
  <si>
    <t>Jacob</t>
  </si>
  <si>
    <t>Isaacs</t>
  </si>
  <si>
    <t>Kleman</t>
  </si>
  <si>
    <t>Lackey</t>
  </si>
  <si>
    <t>Mayes</t>
  </si>
  <si>
    <t>Brett</t>
  </si>
  <si>
    <t>Miller</t>
  </si>
  <si>
    <t>Muse</t>
  </si>
  <si>
    <t>Dustin</t>
  </si>
  <si>
    <t>Poynter</t>
  </si>
  <si>
    <t>Dwight</t>
  </si>
  <si>
    <t>Dillon</t>
  </si>
  <si>
    <t>Rager</t>
  </si>
  <si>
    <t>Steve</t>
  </si>
  <si>
    <t>Renner</t>
  </si>
  <si>
    <t>Chuck</t>
  </si>
  <si>
    <t>Rick</t>
  </si>
  <si>
    <t>Stringer</t>
  </si>
  <si>
    <t>Tester</t>
  </si>
  <si>
    <t>VanMeter</t>
  </si>
  <si>
    <t>Joey</t>
  </si>
  <si>
    <t>Von Hoene</t>
  </si>
  <si>
    <t>Ward</t>
  </si>
  <si>
    <t>Dennis</t>
  </si>
  <si>
    <t>Wheeler</t>
  </si>
  <si>
    <t>Whittington</t>
  </si>
  <si>
    <t>Bob</t>
  </si>
  <si>
    <t>Wiles</t>
  </si>
  <si>
    <t>Dale Hollow</t>
  </si>
  <si>
    <t>Lake Barkley</t>
  </si>
  <si>
    <t>Cumberland</t>
  </si>
  <si>
    <t xml:space="preserve">Best 4 Events </t>
  </si>
  <si>
    <t>Best 4 Events</t>
  </si>
  <si>
    <t># fished this event</t>
  </si>
  <si>
    <t>Tour ID</t>
  </si>
  <si>
    <t>Div</t>
  </si>
  <si>
    <t>Date</t>
  </si>
  <si>
    <t>Lake</t>
  </si>
  <si>
    <t>Angler 1</t>
  </si>
  <si>
    <t>Angler 2</t>
  </si>
  <si>
    <t>Co Angler 1</t>
  </si>
  <si>
    <t>Co Angler 2</t>
  </si>
  <si>
    <t>Angler fished</t>
  </si>
  <si>
    <t>Co Angler fished</t>
  </si>
  <si>
    <t>Ttl Fished</t>
  </si>
  <si>
    <t>Angler Inc</t>
  </si>
  <si>
    <t>Co Angler Inc</t>
  </si>
  <si>
    <t>Ttl Income</t>
  </si>
  <si>
    <t>Tournament Total Payout</t>
  </si>
  <si>
    <t>Amt to send to KBF</t>
  </si>
  <si>
    <t>Central</t>
  </si>
  <si>
    <t>Green River</t>
  </si>
  <si>
    <t>Eastern</t>
  </si>
  <si>
    <t>LBL</t>
  </si>
  <si>
    <t>Northern</t>
  </si>
  <si>
    <t>Additional persons qualified for State Tournament</t>
  </si>
  <si>
    <t>Total Entries Rec'd</t>
  </si>
  <si>
    <t>KBF expense allotment 20%</t>
  </si>
  <si>
    <t>tournament place payout</t>
  </si>
  <si>
    <t>KBF expenses</t>
  </si>
  <si>
    <t>Total # fishermen per Division</t>
  </si>
  <si>
    <t>Division</t>
  </si>
  <si>
    <t>Event # 1</t>
  </si>
  <si>
    <t>Event # 2</t>
  </si>
  <si>
    <t>Event # 3</t>
  </si>
  <si>
    <t>Event # 4</t>
  </si>
  <si>
    <t>Total fishermen</t>
  </si>
  <si>
    <t>So Central</t>
  </si>
  <si>
    <t>Central Rvr</t>
  </si>
  <si>
    <t>Points by Division</t>
  </si>
  <si>
    <t>Central Division</t>
  </si>
  <si>
    <t>Central River Division</t>
  </si>
  <si>
    <t>South Central Division</t>
  </si>
  <si>
    <t>Barren River Lake</t>
  </si>
  <si>
    <t>Ohio River Craigs Creek</t>
  </si>
  <si>
    <t>Ohio River Point Park</t>
  </si>
  <si>
    <t>Gerald</t>
  </si>
  <si>
    <t>Phillip</t>
  </si>
  <si>
    <t>Vernon</t>
  </si>
  <si>
    <t>Jerry L</t>
  </si>
  <si>
    <t xml:space="preserve">Paul </t>
  </si>
  <si>
    <t xml:space="preserve">Rusty </t>
  </si>
  <si>
    <t>Mixhael</t>
  </si>
  <si>
    <t>Tim</t>
  </si>
  <si>
    <t xml:space="preserve">Larry </t>
  </si>
  <si>
    <t xml:space="preserve">Glenn </t>
  </si>
  <si>
    <t xml:space="preserve">Pete </t>
  </si>
  <si>
    <t xml:space="preserve">Ben </t>
  </si>
  <si>
    <t xml:space="preserve">Mark </t>
  </si>
  <si>
    <t>Michael Ryan</t>
  </si>
  <si>
    <t>Darren</t>
  </si>
  <si>
    <t xml:space="preserve">John </t>
  </si>
  <si>
    <t>Gassett</t>
  </si>
  <si>
    <t>James S CA</t>
  </si>
  <si>
    <t xml:space="preserve">Dennis </t>
  </si>
  <si>
    <t xml:space="preserve">Barry </t>
  </si>
  <si>
    <t xml:space="preserve">Patrick </t>
  </si>
  <si>
    <t>Karl Snyder/Michael McPherson</t>
  </si>
  <si>
    <t>LBL Division</t>
  </si>
  <si>
    <t>Eastern Division</t>
  </si>
  <si>
    <t>Northern Division</t>
  </si>
  <si>
    <t>Ohio River Big Bone</t>
  </si>
  <si>
    <t>Ohio River Augusta</t>
  </si>
  <si>
    <t>Henry</t>
  </si>
  <si>
    <t xml:space="preserve">Jim </t>
  </si>
  <si>
    <t xml:space="preserve">Mike </t>
  </si>
  <si>
    <t xml:space="preserve">Steven </t>
  </si>
  <si>
    <t>Shane</t>
  </si>
  <si>
    <t>Bridgeman</t>
  </si>
  <si>
    <t xml:space="preserve">Kevin </t>
  </si>
  <si>
    <t xml:space="preserve">David </t>
  </si>
  <si>
    <t xml:space="preserve">Jay </t>
  </si>
  <si>
    <t xml:space="preserve">Randy </t>
  </si>
  <si>
    <t>Findley</t>
  </si>
  <si>
    <t>Bemis</t>
  </si>
  <si>
    <t>Qualified via Divisional Points Champion &amp; will compete for AOY Honors</t>
  </si>
  <si>
    <t>Angler</t>
  </si>
  <si>
    <t>Co Angler</t>
  </si>
  <si>
    <t>Central Div</t>
  </si>
  <si>
    <t>Central Rv Div</t>
  </si>
  <si>
    <t>So Central Div</t>
  </si>
  <si>
    <t>LBL Div</t>
  </si>
  <si>
    <t>Eastern Div</t>
  </si>
  <si>
    <t>Northern Div</t>
  </si>
  <si>
    <t>Day</t>
  </si>
  <si>
    <t># Persons Qualified</t>
  </si>
  <si>
    <t>2016 Semi-Finals Allowance 40%</t>
  </si>
  <si>
    <t>Paid back at each Event for Payouts 40%</t>
  </si>
  <si>
    <t>Semi-Finals Allowance</t>
  </si>
  <si>
    <t>10% of Total Entries advance to Semi-Finals</t>
  </si>
  <si>
    <t>KBF sends this # of Qualified Persons to Semi-Final</t>
  </si>
  <si>
    <t>KBF has Anglers</t>
  </si>
  <si>
    <t>KBF has Co-Anglers</t>
  </si>
  <si>
    <t>Breakdown of Entry Fees Rec'd</t>
  </si>
  <si>
    <t>Do Not enter Data in cells with Dark Blue Background.</t>
  </si>
  <si>
    <t>This # always rounded up to Next Even #</t>
  </si>
  <si>
    <t>Each Club meeting KBF Requirements can Send 1 Angler + 1 Co-Angler</t>
  </si>
  <si>
    <t>Jason</t>
  </si>
  <si>
    <t>Bean</t>
  </si>
  <si>
    <t>Spillman</t>
  </si>
  <si>
    <t xml:space="preserve">Bobby </t>
  </si>
  <si>
    <t>Dan</t>
  </si>
  <si>
    <t>Herald</t>
  </si>
  <si>
    <t xml:space="preserve">Jason </t>
  </si>
  <si>
    <t>Kidwell</t>
  </si>
  <si>
    <t>Darrel</t>
  </si>
  <si>
    <t>Gottler</t>
  </si>
  <si>
    <t>Bickers</t>
  </si>
  <si>
    <t>Eric</t>
  </si>
  <si>
    <t>Sanders</t>
  </si>
  <si>
    <t>Middleton</t>
  </si>
  <si>
    <t>Benton</t>
  </si>
  <si>
    <t>Peoples</t>
  </si>
  <si>
    <t>Ed</t>
  </si>
  <si>
    <t>Kennedy</t>
  </si>
  <si>
    <t>Spradlin</t>
  </si>
  <si>
    <t>Ronnie</t>
  </si>
  <si>
    <t xml:space="preserve">Craig </t>
  </si>
  <si>
    <t>Spradlion</t>
  </si>
  <si>
    <t>Brandon</t>
  </si>
  <si>
    <t>Marshall</t>
  </si>
  <si>
    <t>Joe</t>
  </si>
  <si>
    <t>Alcorn</t>
  </si>
  <si>
    <t>Gary</t>
  </si>
  <si>
    <t>Stephens</t>
  </si>
  <si>
    <t>Lemaster</t>
  </si>
  <si>
    <t xml:space="preserve">Kenny </t>
  </si>
  <si>
    <t>Bostick</t>
  </si>
  <si>
    <t>Gehringer</t>
  </si>
  <si>
    <t>Green</t>
  </si>
  <si>
    <t>Billy Jack</t>
  </si>
  <si>
    <t>Rayburn</t>
  </si>
  <si>
    <t>Terrence</t>
  </si>
  <si>
    <t>Thornberry</t>
  </si>
  <si>
    <t>Kenny</t>
  </si>
  <si>
    <t>Best 4 Tourney Total Pts</t>
  </si>
  <si>
    <t>State Tourney Daily Pt Total</t>
  </si>
  <si>
    <t>Total AOY Point Total</t>
  </si>
  <si>
    <t>16 AOY Contenders</t>
  </si>
  <si>
    <t>Black Background</t>
  </si>
  <si>
    <t>Frank</t>
  </si>
  <si>
    <t>Puckett</t>
  </si>
  <si>
    <t>Biddle</t>
  </si>
  <si>
    <t>Herbie</t>
  </si>
  <si>
    <t>Booher</t>
  </si>
  <si>
    <t>Sirls</t>
  </si>
  <si>
    <t>William</t>
  </si>
  <si>
    <t>Nichols</t>
  </si>
  <si>
    <t>Thrope</t>
  </si>
  <si>
    <t>Freeman</t>
  </si>
  <si>
    <t>Tomlinson</t>
  </si>
  <si>
    <t>Ryan</t>
  </si>
  <si>
    <t>Gibson</t>
  </si>
  <si>
    <t>Zack</t>
  </si>
  <si>
    <t xml:space="preserve">Pat </t>
  </si>
  <si>
    <t>Bradley</t>
  </si>
  <si>
    <t>Lance</t>
  </si>
  <si>
    <t>Pat</t>
  </si>
  <si>
    <t xml:space="preserve">Tracy </t>
  </si>
  <si>
    <t>Helton</t>
  </si>
  <si>
    <t>Tracy</t>
  </si>
  <si>
    <t>Braun</t>
  </si>
  <si>
    <t>Morrison</t>
  </si>
  <si>
    <t>Trevor</t>
  </si>
  <si>
    <t>Windgassen</t>
  </si>
  <si>
    <t>Rex</t>
  </si>
  <si>
    <t>Crane</t>
  </si>
  <si>
    <t>Josh</t>
  </si>
  <si>
    <t>Alsip</t>
  </si>
  <si>
    <t>Neiheisel</t>
  </si>
  <si>
    <t>NeiHeisel</t>
  </si>
  <si>
    <t>Cory</t>
  </si>
  <si>
    <t>Spille</t>
  </si>
  <si>
    <t>Frohlich</t>
  </si>
  <si>
    <t>Bradley J</t>
  </si>
  <si>
    <t>Nelson</t>
  </si>
  <si>
    <t>Staton</t>
  </si>
  <si>
    <t>Hoyt</t>
  </si>
  <si>
    <t>Rorrer</t>
  </si>
  <si>
    <t>Rob</t>
  </si>
  <si>
    <t>Kitts</t>
  </si>
  <si>
    <t>Ellis</t>
  </si>
  <si>
    <t>Bishop</t>
  </si>
  <si>
    <t>Stivers</t>
  </si>
  <si>
    <t xml:space="preserve">Rex </t>
  </si>
  <si>
    <t xml:space="preserve">Tommy </t>
  </si>
  <si>
    <t xml:space="preserve">Gary </t>
  </si>
  <si>
    <t>Dennis J</t>
  </si>
  <si>
    <t>Troy</t>
  </si>
  <si>
    <t>Denotes Tourney BuyIn</t>
  </si>
  <si>
    <t xml:space="preserve">Ken </t>
  </si>
  <si>
    <t>Caleb</t>
  </si>
  <si>
    <t>Stephenson</t>
  </si>
  <si>
    <t>Marvin</t>
  </si>
  <si>
    <t>Alfred</t>
  </si>
  <si>
    <t>Goldsberry</t>
  </si>
  <si>
    <t>Tyler</t>
  </si>
  <si>
    <t>Allen</t>
  </si>
  <si>
    <t>Dustin ca</t>
  </si>
  <si>
    <t>Dwight ca</t>
  </si>
  <si>
    <t>Lud</t>
  </si>
  <si>
    <t>Keeble</t>
  </si>
  <si>
    <t>Eugene</t>
  </si>
  <si>
    <t>Parker</t>
  </si>
  <si>
    <t>Turrner</t>
  </si>
  <si>
    <t>Parkerr</t>
  </si>
  <si>
    <t>KBF members that competed at the Carrollton Two Rivers  KBF sponsored Tournament</t>
  </si>
  <si>
    <t>Eugene b</t>
  </si>
  <si>
    <t xml:space="preserve">William </t>
  </si>
  <si>
    <t>Cumberland  Halcombs</t>
  </si>
  <si>
    <t>Dewey Lake Marina ramp</t>
  </si>
  <si>
    <t>Barkley          Kuttawa</t>
  </si>
  <si>
    <t>Cave Run Lake   Warix ramp</t>
  </si>
  <si>
    <t>Ohio River          Big Bone</t>
  </si>
  <si>
    <t>Ohio River      Garrison</t>
  </si>
  <si>
    <t>Barren River   Port Oliver</t>
  </si>
  <si>
    <t>Barkley Lake   Kuttawa</t>
  </si>
  <si>
    <t>Ohio River         Craigs Creek</t>
  </si>
  <si>
    <t>Cumberland Lake Burnside Island</t>
  </si>
  <si>
    <t>Ohio River     Augusta</t>
  </si>
  <si>
    <t>Green River Lake  State Park</t>
  </si>
  <si>
    <t>Barkley Lake     Kuttawa</t>
  </si>
  <si>
    <t>Ohio River           Point Park</t>
  </si>
  <si>
    <t>Ohio River      Greenup</t>
  </si>
  <si>
    <t>Ohio River            Big Bone</t>
  </si>
  <si>
    <t>Ohio River       Craigs Creek</t>
  </si>
  <si>
    <t>Green River Lake   Ramp 1</t>
  </si>
  <si>
    <t>Green River Lake     Ramp 1</t>
  </si>
  <si>
    <t>Dale Hollow         State Park</t>
  </si>
  <si>
    <t>Green River          State Park</t>
  </si>
  <si>
    <t>Dale Hollow          State Park</t>
  </si>
  <si>
    <t>Barren River        Port Oliver</t>
  </si>
  <si>
    <t>This color background denotes Insurance Liability Release on file</t>
  </si>
  <si>
    <t>Keeton</t>
  </si>
  <si>
    <t>St Tour Day 1</t>
  </si>
  <si>
    <t>St Tour Day 2</t>
  </si>
  <si>
    <t>Nathan</t>
  </si>
  <si>
    <t>Van Meter</t>
  </si>
  <si>
    <t>Miguel</t>
  </si>
  <si>
    <t>Rodriquez</t>
  </si>
  <si>
    <t>Andrew</t>
  </si>
  <si>
    <t>Bernard</t>
  </si>
  <si>
    <t>Hays</t>
  </si>
  <si>
    <t>Scaggs</t>
  </si>
  <si>
    <t>Jeff</t>
  </si>
  <si>
    <t>Richey</t>
  </si>
  <si>
    <t>Bauer</t>
  </si>
  <si>
    <t>Harold</t>
  </si>
  <si>
    <t xml:space="preserve">Dennis J </t>
  </si>
  <si>
    <t>Christian</t>
  </si>
  <si>
    <t>Rodriguez</t>
  </si>
  <si>
    <t xml:space="preserve">Richard </t>
  </si>
  <si>
    <t>Littlepage</t>
  </si>
  <si>
    <t>Dewey Lake</t>
  </si>
  <si>
    <t>Cave Run</t>
  </si>
  <si>
    <t>Staten</t>
  </si>
  <si>
    <t>Burchett</t>
  </si>
  <si>
    <t>King</t>
  </si>
  <si>
    <t>Nathaniel H</t>
  </si>
  <si>
    <t>Stephen E</t>
  </si>
  <si>
    <t>Aaron</t>
  </si>
  <si>
    <t>Gulley</t>
  </si>
  <si>
    <t>Lycans</t>
  </si>
  <si>
    <t>McCoy</t>
  </si>
  <si>
    <t>Jeremiah</t>
  </si>
  <si>
    <t>Fulks</t>
  </si>
  <si>
    <t xml:space="preserve">Luke </t>
  </si>
  <si>
    <t>Gully</t>
  </si>
  <si>
    <t>Nathaiel H</t>
  </si>
  <si>
    <t>Thomas</t>
  </si>
  <si>
    <t>Matthew</t>
  </si>
  <si>
    <t>Mattingly</t>
  </si>
  <si>
    <t>Currtsinger</t>
  </si>
  <si>
    <t>Perry</t>
  </si>
  <si>
    <t>Brackett</t>
  </si>
  <si>
    <t>Curtsinger</t>
  </si>
  <si>
    <t>Scott CA</t>
  </si>
  <si>
    <t xml:space="preserve">Rick </t>
  </si>
  <si>
    <t>Young</t>
  </si>
  <si>
    <t>Fred</t>
  </si>
  <si>
    <t>Christopher</t>
  </si>
  <si>
    <t>Joyce</t>
  </si>
  <si>
    <t>Charlie</t>
  </si>
  <si>
    <t>Points</t>
  </si>
  <si>
    <t>Hatton</t>
  </si>
  <si>
    <t>Rottinghouse</t>
  </si>
  <si>
    <t>Steele</t>
  </si>
  <si>
    <t xml:space="preserve">Rich </t>
  </si>
  <si>
    <t>Michael Ray</t>
  </si>
  <si>
    <t>This indicates a Buy In Event</t>
  </si>
  <si>
    <t>Rudy</t>
  </si>
  <si>
    <t>Luce</t>
  </si>
  <si>
    <t>To Qualify for KBF State Tournament ** YOU MUST HAVE COMPETED IN A MINIMUM OF 4 TOURNAMENTS  "or'  Compete in 3 Events &amp; Buy 1</t>
  </si>
  <si>
    <t>Flowers</t>
  </si>
  <si>
    <t>McEndree</t>
  </si>
  <si>
    <t xml:space="preserve">Nathan </t>
  </si>
  <si>
    <t>Nickols</t>
  </si>
  <si>
    <t>Patrick CA</t>
  </si>
  <si>
    <t xml:space="preserve">Tim CA </t>
  </si>
  <si>
    <t>McDaniel</t>
  </si>
  <si>
    <t xml:space="preserve">Dustin </t>
  </si>
  <si>
    <t xml:space="preserve">Harold </t>
  </si>
  <si>
    <t>Total Entries Paid during 2017</t>
  </si>
  <si>
    <t>Newmn</t>
  </si>
  <si>
    <t>Place</t>
  </si>
  <si>
    <t>Anglers whose name appears in Red was Divisional Winner</t>
  </si>
  <si>
    <t>Top 6 Division Winners  + Top 10 Fishermen in Brown Bold Type will be in the AOY Fishoff</t>
  </si>
  <si>
    <t>LaCkey</t>
  </si>
  <si>
    <t>Donnie</t>
  </si>
  <si>
    <t xml:space="preserve">Richie </t>
  </si>
  <si>
    <t>Richard</t>
  </si>
  <si>
    <t>KBF members that competed in Tuesday Night Open Events run by Gallatin Co Bass Club</t>
  </si>
  <si>
    <t>2018 Tournament Totals of Entry Fees Paid Angler/Co Angler</t>
  </si>
  <si>
    <t>Lake Barkley  Kuttawa</t>
  </si>
  <si>
    <t>Dewey Lake  Marina</t>
  </si>
  <si>
    <t>Cave Run          Alfrey</t>
  </si>
  <si>
    <t>Ohio River    Craigs Creek</t>
  </si>
  <si>
    <t>Guist Creek       East Mid School</t>
  </si>
  <si>
    <t>Ohio River                Big Bone</t>
  </si>
  <si>
    <t>Taylorsville Lake  Oppossum Ridge</t>
  </si>
  <si>
    <t>Barren River       Port Oliver</t>
  </si>
  <si>
    <t>Dale Hollow       State Park</t>
  </si>
  <si>
    <t>Dale Hollow       State Dock</t>
  </si>
  <si>
    <t>Green River        State Park</t>
  </si>
  <si>
    <t>Ohio River      Little Sandy</t>
  </si>
  <si>
    <t>Ohio River       Augusta</t>
  </si>
  <si>
    <t>Ohio River       Garrison</t>
  </si>
  <si>
    <t>Ohio River           Big Bone</t>
  </si>
  <si>
    <t>Cumberland   Conley Bottom</t>
  </si>
  <si>
    <t>Fryman</t>
  </si>
  <si>
    <t>Gay</t>
  </si>
  <si>
    <t>BJ</t>
  </si>
  <si>
    <t>Rogers</t>
  </si>
  <si>
    <t>Michael R</t>
  </si>
  <si>
    <t xml:space="preserve">Donald </t>
  </si>
  <si>
    <t>Hughes</t>
  </si>
  <si>
    <t>dnf</t>
  </si>
  <si>
    <t>Ted</t>
  </si>
  <si>
    <t>Milby</t>
  </si>
  <si>
    <t>Ramsey</t>
  </si>
  <si>
    <t>Ledbetter</t>
  </si>
  <si>
    <t>Simmons</t>
  </si>
  <si>
    <t>Barkley Lake</t>
  </si>
  <si>
    <t>Barren River</t>
  </si>
  <si>
    <t>OH Rv Big Bone</t>
  </si>
  <si>
    <t>Oh Rv Craigs Crk</t>
  </si>
  <si>
    <t>Cave Run Lake</t>
  </si>
  <si>
    <t>Guist Crk Lake</t>
  </si>
  <si>
    <t>Oh Rv Big Bone</t>
  </si>
  <si>
    <t>Taylorsville</t>
  </si>
  <si>
    <t>Oh Rv Point Park</t>
  </si>
  <si>
    <t>Oh Rv Little Sandy</t>
  </si>
  <si>
    <t>Oh Rv Augusta</t>
  </si>
  <si>
    <t>Oh Rv Garrison</t>
  </si>
  <si>
    <t>Cumberland Lake</t>
  </si>
  <si>
    <t>State ChampionshipBarkley Cumberland Lake</t>
  </si>
  <si>
    <t>Randall</t>
  </si>
  <si>
    <t>Gregory</t>
  </si>
  <si>
    <t>Denver</t>
  </si>
  <si>
    <t>Eaton</t>
  </si>
  <si>
    <t>Herbert</t>
  </si>
  <si>
    <t>Sou Cen</t>
  </si>
  <si>
    <t>Cent</t>
  </si>
  <si>
    <t>East</t>
  </si>
  <si>
    <t>North</t>
  </si>
  <si>
    <t>Cen Rvr</t>
  </si>
  <si>
    <t>2 Lakes</t>
  </si>
  <si>
    <t xml:space="preserve">Eric </t>
  </si>
  <si>
    <t>2018 Boaters AOY Pts</t>
  </si>
  <si>
    <t>2018 Co Anglers AOY Pts</t>
  </si>
  <si>
    <t>Boater &amp; Co Angler of the Year Points for all 28 Divisional events.</t>
  </si>
  <si>
    <t>Ethan</t>
  </si>
  <si>
    <t>Bert</t>
  </si>
  <si>
    <t>Kissick</t>
  </si>
  <si>
    <t xml:space="preserve">Molly </t>
  </si>
  <si>
    <t>dvf</t>
  </si>
  <si>
    <t>Kalani Borges &amp; Eugene Puckett</t>
  </si>
  <si>
    <t>2 Lakes Division</t>
  </si>
  <si>
    <t xml:space="preserve">Chad </t>
  </si>
  <si>
    <t>Quist Crk</t>
  </si>
  <si>
    <t>Guist Crk</t>
  </si>
  <si>
    <t>Kalani Borges</t>
  </si>
  <si>
    <t>Molly</t>
  </si>
  <si>
    <t>Jphnson</t>
  </si>
  <si>
    <t xml:space="preserve">Kyle </t>
  </si>
  <si>
    <t xml:space="preserve">Billy Jack Rayburn &amp; Michael </t>
  </si>
  <si>
    <t>Oh Rv         Little Sandy</t>
  </si>
  <si>
    <t>Ohio River Garrison</t>
  </si>
  <si>
    <t>Tom Ballowe/Jay Holsapple</t>
  </si>
  <si>
    <t xml:space="preserve">Ethan </t>
  </si>
  <si>
    <t xml:space="preserve">Tom </t>
  </si>
  <si>
    <t>Kemtpon</t>
  </si>
  <si>
    <t>Lake Barkley Kuttawa</t>
  </si>
  <si>
    <t xml:space="preserve">Ted </t>
  </si>
  <si>
    <t>Division Ended</t>
  </si>
  <si>
    <t>2 Lakes Div</t>
  </si>
  <si>
    <t>this color in NAME column incicates entered into TKW</t>
  </si>
  <si>
    <t xml:space="preserve">Ron </t>
  </si>
  <si>
    <t>Steve Scott</t>
  </si>
  <si>
    <t>Nicholas Boggs thru the JWC Program</t>
  </si>
  <si>
    <t>School Name</t>
  </si>
  <si>
    <t>TBF #</t>
  </si>
  <si>
    <t>Tournament Weigh In Sheet</t>
  </si>
  <si>
    <t>Event Date:</t>
  </si>
  <si>
    <t>Penalty</t>
  </si>
  <si>
    <t>Net Weight</t>
  </si>
  <si>
    <t>Big Bass</t>
  </si>
  <si>
    <t>Gross Weight</t>
  </si>
  <si>
    <t># fish</t>
  </si>
  <si>
    <t># Alive</t>
  </si>
  <si>
    <t>Boat #</t>
  </si>
  <si>
    <t>Kendall</t>
  </si>
  <si>
    <t>Brianna</t>
  </si>
  <si>
    <t>Wallace</t>
  </si>
  <si>
    <t>Knott Co</t>
  </si>
  <si>
    <t>Peyton</t>
  </si>
  <si>
    <t>Clark</t>
  </si>
  <si>
    <t>Kane</t>
  </si>
  <si>
    <t>Kaden</t>
  </si>
  <si>
    <t>Delph</t>
  </si>
  <si>
    <t>Kaleb</t>
  </si>
  <si>
    <t>Knox</t>
  </si>
  <si>
    <t>Caden</t>
  </si>
  <si>
    <t>Austin</t>
  </si>
  <si>
    <t>Moody</t>
  </si>
  <si>
    <t>Detzel</t>
  </si>
  <si>
    <t>Kyle</t>
  </si>
  <si>
    <t>Deagan</t>
  </si>
  <si>
    <t>Shelton</t>
  </si>
  <si>
    <t>McKenzie</t>
  </si>
  <si>
    <t>Maycee</t>
  </si>
  <si>
    <t>Lyons</t>
  </si>
  <si>
    <t>Mackenzie</t>
  </si>
  <si>
    <t>Tabor</t>
  </si>
  <si>
    <t>Barbor</t>
  </si>
  <si>
    <t>Grant</t>
  </si>
  <si>
    <t>Wells</t>
  </si>
  <si>
    <t>Workman</t>
  </si>
  <si>
    <t>Riley</t>
  </si>
  <si>
    <t>Lawson</t>
  </si>
  <si>
    <t>Evan</t>
  </si>
  <si>
    <t>Carson</t>
  </si>
  <si>
    <t>Ewen</t>
  </si>
  <si>
    <t>Issac</t>
  </si>
  <si>
    <t>Barker</t>
  </si>
  <si>
    <t>Presley</t>
  </si>
  <si>
    <t>Sturgill</t>
  </si>
  <si>
    <t>Justin</t>
  </si>
  <si>
    <t>Reid</t>
  </si>
  <si>
    <t>Clatos</t>
  </si>
  <si>
    <t>Claton</t>
  </si>
  <si>
    <t>Knott Co  #7000094</t>
  </si>
  <si>
    <t>Rowan Co  #7002233</t>
  </si>
  <si>
    <t>Geo Rogers Clark  # 7000800</t>
  </si>
  <si>
    <t>Wyatt</t>
  </si>
  <si>
    <t>Cornett</t>
  </si>
  <si>
    <t>Lucas</t>
  </si>
  <si>
    <t>Keller</t>
  </si>
  <si>
    <t>Kentucky SAF # 7000094</t>
  </si>
  <si>
    <t>Jaythus</t>
  </si>
  <si>
    <t>Nolan</t>
  </si>
  <si>
    <t>Powell Co  #7001653</t>
  </si>
  <si>
    <t>Tanner</t>
  </si>
  <si>
    <t>Hall</t>
  </si>
  <si>
    <t>Knott Co  #7001475</t>
  </si>
  <si>
    <t>Sloane</t>
  </si>
  <si>
    <t>Daylan</t>
  </si>
  <si>
    <t>Lowry</t>
  </si>
  <si>
    <t>Eisenhour</t>
  </si>
  <si>
    <t>Pierce</t>
  </si>
  <si>
    <t>Dalton</t>
  </si>
  <si>
    <t>Kegley</t>
  </si>
  <si>
    <t>Brookie</t>
  </si>
  <si>
    <t>Blevins</t>
  </si>
  <si>
    <t>Cody</t>
  </si>
  <si>
    <t>Stamper</t>
  </si>
  <si>
    <t>Hudson</t>
  </si>
  <si>
    <t>Montgomery</t>
  </si>
  <si>
    <t>Bath Co  # 7001615</t>
  </si>
  <si>
    <t>Vice</t>
  </si>
  <si>
    <t>Mason</t>
  </si>
  <si>
    <t>Wade</t>
  </si>
  <si>
    <t>Mastin</t>
  </si>
  <si>
    <t>Noah</t>
  </si>
  <si>
    <t>Everman</t>
  </si>
  <si>
    <t>Scott Co # 7000730</t>
  </si>
  <si>
    <t>Jarod</t>
  </si>
  <si>
    <t>Knott Co   #7001475</t>
  </si>
  <si>
    <t>Hofsess</t>
  </si>
  <si>
    <t>Tayten</t>
  </si>
  <si>
    <t>Griffin</t>
  </si>
  <si>
    <t>Fraley</t>
  </si>
  <si>
    <t>Montgomery Co  #7000866</t>
  </si>
  <si>
    <t>Member 1</t>
  </si>
  <si>
    <t>Member 2</t>
  </si>
  <si>
    <t>Place of Finish</t>
  </si>
  <si>
    <t>East KY HS Team Tournament Trail</t>
  </si>
  <si>
    <t>Do Not enter Data in YELLOW or Black Cells</t>
  </si>
  <si>
    <t>McWain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</si>
</sst>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;@"/>
    <numFmt numFmtId="165" formatCode="#,##0.0_);\(#,##0.0\)"/>
    <numFmt numFmtId="166" formatCode="0.0"/>
  </numFmts>
  <fonts count="10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FF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FFFF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rgb="FFC00000"/>
      <name val="Arial"/>
      <family val="2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9"/>
      <color rgb="FFFFC000"/>
      <name val="Calibri"/>
      <family val="2"/>
      <scheme val="minor"/>
    </font>
    <font>
      <b/>
      <sz val="11"/>
      <color rgb="FFFFFF00"/>
      <name val="Arial"/>
      <family val="2"/>
    </font>
    <font>
      <b/>
      <sz val="11"/>
      <color theme="7" tint="0.59999389629810485"/>
      <name val="Arial"/>
      <family val="2"/>
    </font>
    <font>
      <sz val="9"/>
      <name val="Calibri"/>
      <family val="2"/>
      <scheme val="minor"/>
    </font>
    <font>
      <b/>
      <sz val="11"/>
      <color theme="8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5"/>
      <name val="Arial"/>
      <family val="2"/>
    </font>
    <font>
      <b/>
      <sz val="11"/>
      <color theme="5" tint="-0.249977111117893"/>
      <name val="Arial"/>
      <family val="2"/>
    </font>
    <font>
      <b/>
      <i/>
      <sz val="9"/>
      <color theme="1" tint="4.9989318521683403E-2"/>
      <name val="Calibri"/>
      <family val="2"/>
      <scheme val="minor"/>
    </font>
    <font>
      <b/>
      <i/>
      <sz val="8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FFFF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5" tint="-0.499984740745262"/>
      <name val="Arial"/>
      <family val="2"/>
    </font>
    <font>
      <b/>
      <sz val="16"/>
      <color theme="1"/>
      <name val="Arial"/>
      <family val="2"/>
    </font>
    <font>
      <b/>
      <sz val="12"/>
      <color theme="7" tint="-0.499984740745262"/>
      <name val="Arial"/>
      <family val="2"/>
    </font>
    <font>
      <b/>
      <sz val="11"/>
      <color theme="7"/>
      <name val="Arial"/>
      <family val="2"/>
    </font>
    <font>
      <b/>
      <i/>
      <sz val="16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b/>
      <sz val="16"/>
      <color rgb="FFFF0000"/>
      <name val="Arial"/>
      <family val="2"/>
    </font>
    <font>
      <b/>
      <sz val="16"/>
      <color theme="7" tint="-0.499984740745262"/>
      <name val="Arial"/>
      <family val="2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FF00"/>
      <name val="Arial"/>
      <family val="2"/>
    </font>
    <font>
      <sz val="12"/>
      <color rgb="FFFFFF00"/>
      <name val="Arial"/>
      <family val="2"/>
    </font>
    <font>
      <b/>
      <i/>
      <sz val="12"/>
      <color rgb="FFFFFF00"/>
      <name val="Arial"/>
      <family val="2"/>
    </font>
    <font>
      <b/>
      <i/>
      <sz val="11"/>
      <color rgb="FFFFFF00"/>
      <name val="Arial"/>
      <family val="2"/>
    </font>
    <font>
      <b/>
      <i/>
      <sz val="12"/>
      <name val="Arial"/>
      <family val="2"/>
    </font>
    <font>
      <b/>
      <sz val="9"/>
      <color rgb="FFFFFF0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C000"/>
      <name val="Arial"/>
      <family val="2"/>
    </font>
    <font>
      <b/>
      <sz val="16"/>
      <color rgb="FFFFC000"/>
      <name val="Arial"/>
      <family val="2"/>
    </font>
    <font>
      <b/>
      <sz val="9"/>
      <color rgb="FFFFFF00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997D"/>
        <bgColor indexed="64"/>
      </patternFill>
    </fill>
    <fill>
      <patternFill patternType="solid">
        <fgColor rgb="FFCFB677"/>
        <bgColor indexed="64"/>
      </patternFill>
    </fill>
    <fill>
      <patternFill patternType="solid">
        <fgColor rgb="FFE19BCA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rgb="FFC00000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C00000"/>
      </right>
      <top style="medium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ck">
        <color rgb="FFC00000"/>
      </left>
      <right style="medium">
        <color rgb="FFC00000"/>
      </right>
      <top style="thick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ck">
        <color rgb="FFC00000"/>
      </top>
      <bottom/>
      <diagonal/>
    </border>
    <border>
      <left style="medium">
        <color rgb="FFC00000"/>
      </left>
      <right/>
      <top style="thick">
        <color rgb="FFC00000"/>
      </top>
      <bottom/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/>
      <diagonal/>
    </border>
    <border>
      <left style="medium">
        <color rgb="FFC00000"/>
      </left>
      <right style="medium">
        <color rgb="FFC00000"/>
      </right>
      <top style="thick">
        <color rgb="FFFF0000"/>
      </top>
      <bottom/>
      <diagonal/>
    </border>
    <border>
      <left style="medium">
        <color rgb="FFC00000"/>
      </left>
      <right/>
      <top style="thick">
        <color rgb="FFFF0000"/>
      </top>
      <bottom/>
      <diagonal/>
    </border>
    <border>
      <left style="thick">
        <color theme="1"/>
      </left>
      <right style="medium">
        <color rgb="FFC00000"/>
      </right>
      <top style="thick">
        <color rgb="FFFF0000"/>
      </top>
      <bottom/>
      <diagonal/>
    </border>
    <border>
      <left style="thick">
        <color rgb="FFC00000"/>
      </left>
      <right/>
      <top style="medium">
        <color indexed="64"/>
      </top>
      <bottom/>
      <diagonal/>
    </border>
    <border>
      <left style="thick">
        <color rgb="FFC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ck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ck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ck">
        <color rgb="FFFFFF00"/>
      </right>
      <top style="thick">
        <color rgb="FFFFFF00"/>
      </top>
      <bottom style="thin">
        <color rgb="FFFFFF00"/>
      </bottom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medium">
        <color rgb="FFFF0000"/>
      </left>
      <right/>
      <top style="thick">
        <color rgb="FFFF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rgb="FFC00000"/>
      </left>
      <right style="thin">
        <color theme="0" tint="-4.9989318521683403E-2"/>
      </right>
      <top style="thick">
        <color rgb="FFFF000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rgb="FFFF000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ck">
        <color rgb="FFFF0000"/>
      </top>
      <bottom style="thin">
        <color theme="0" tint="-4.9989318521683403E-2"/>
      </bottom>
      <diagonal/>
    </border>
    <border>
      <left style="thick">
        <color theme="5"/>
      </left>
      <right style="thick">
        <color theme="5"/>
      </right>
      <top style="thick">
        <color rgb="FFFF0000"/>
      </top>
      <bottom style="thick">
        <color theme="5"/>
      </bottom>
      <diagonal/>
    </border>
    <border>
      <left style="thick">
        <color rgb="FFC00000"/>
      </left>
      <right style="thin">
        <color theme="0" tint="-4.9989318521683403E-2"/>
      </right>
      <top/>
      <bottom style="thin">
        <color rgb="FFFFFF0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FFFF00"/>
      </bottom>
      <diagonal/>
    </border>
    <border>
      <left style="thin">
        <color theme="0" tint="-4.9989318521683403E-2"/>
      </left>
      <right/>
      <top/>
      <bottom style="thin">
        <color rgb="FFFFFF00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n">
        <color rgb="FFFFFF00"/>
      </bottom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ck">
        <color rgb="FFFF0000"/>
      </left>
      <right style="slantDashDot">
        <color rgb="FFFF0000"/>
      </right>
      <top style="thick">
        <color rgb="FFFF0000"/>
      </top>
      <bottom style="slantDashDot">
        <color rgb="FFFF0000"/>
      </bottom>
      <diagonal/>
    </border>
    <border>
      <left style="slantDashDot">
        <color rgb="FFFF0000"/>
      </left>
      <right style="slantDashDot">
        <color rgb="FFFF0000"/>
      </right>
      <top style="thick">
        <color rgb="FFFF0000"/>
      </top>
      <bottom style="slantDashDot">
        <color rgb="FFFF0000"/>
      </bottom>
      <diagonal/>
    </border>
    <border>
      <left style="slantDashDot">
        <color rgb="FFFF0000"/>
      </left>
      <right style="thick">
        <color rgb="FFFF0000"/>
      </right>
      <top style="thick">
        <color rgb="FFFF0000"/>
      </top>
      <bottom style="slantDashDot">
        <color rgb="FFFF0000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 style="slantDashDot">
        <color rgb="FFFF0000"/>
      </left>
      <right style="thick">
        <color rgb="FFFF0000"/>
      </right>
      <top style="slantDashDot">
        <color rgb="FFFF0000"/>
      </top>
      <bottom style="slantDashDot">
        <color rgb="FFFF0000"/>
      </bottom>
      <diagonal/>
    </border>
    <border>
      <left style="thick">
        <color rgb="FFFF0000"/>
      </left>
      <right style="slantDashDot">
        <color rgb="FFFF0000"/>
      </right>
      <top style="slantDashDot">
        <color rgb="FFFF0000"/>
      </top>
      <bottom style="thick">
        <color rgb="FFFF0000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thick">
        <color rgb="FFFF0000"/>
      </bottom>
      <diagonal/>
    </border>
    <border>
      <left style="slantDashDot">
        <color rgb="FFFF0000"/>
      </left>
      <right style="thick">
        <color rgb="FFFF0000"/>
      </right>
      <top style="slantDashDot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 style="thick">
        <color rgb="FFFF0000"/>
      </right>
      <top style="slantDashDot">
        <color rgb="FFFF0000"/>
      </top>
      <bottom/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 style="medium">
        <color rgb="FFC00000"/>
      </left>
      <right style="thick">
        <color rgb="FFFF0000"/>
      </right>
      <top style="thick">
        <color rgb="FFFF0000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 style="thin">
        <color theme="1"/>
      </bottom>
      <diagonal/>
    </border>
    <border>
      <left/>
      <right/>
      <top style="thick">
        <color rgb="FFFF0000"/>
      </top>
      <bottom style="thin">
        <color theme="1"/>
      </bottom>
      <diagonal/>
    </border>
    <border>
      <left/>
      <right style="thick">
        <color rgb="FFFF0000"/>
      </right>
      <top style="thick">
        <color rgb="FFFF0000"/>
      </top>
      <bottom style="thin">
        <color theme="1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n">
        <color rgb="FFFFFF00"/>
      </right>
      <top style="thick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ck">
        <color rgb="FFFFC000"/>
      </left>
      <right style="medium">
        <color rgb="FFFFC000"/>
      </right>
      <top style="thick">
        <color rgb="FFFFC000"/>
      </top>
      <bottom/>
      <diagonal/>
    </border>
    <border>
      <left style="medium">
        <color rgb="FFFFC000"/>
      </left>
      <right style="medium">
        <color rgb="FFFFC000"/>
      </right>
      <top style="thick">
        <color rgb="FFFFC000"/>
      </top>
      <bottom/>
      <diagonal/>
    </border>
    <border>
      <left style="medium">
        <color rgb="FFFFC000"/>
      </left>
      <right style="thick">
        <color rgb="FFFFC000"/>
      </right>
      <top style="thick">
        <color rgb="FFFFC000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1"/>
      </left>
      <right style="medium">
        <color theme="1"/>
      </right>
      <top style="thick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 style="medium">
        <color theme="1"/>
      </bottom>
      <diagonal/>
    </border>
    <border>
      <left style="medium">
        <color theme="1"/>
      </left>
      <right style="thick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 style="thick">
        <color theme="1"/>
      </right>
      <top style="medium">
        <color theme="1"/>
      </top>
      <bottom style="thick">
        <color theme="1"/>
      </bottom>
      <diagonal/>
    </border>
    <border>
      <left style="thick">
        <color theme="1"/>
      </left>
      <right style="medium">
        <color theme="1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rgb="FFFF0000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 style="medium">
        <color auto="1"/>
      </right>
      <top style="thick">
        <color auto="1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rgb="FFFF0000"/>
      </bottom>
      <diagonal/>
    </border>
    <border>
      <left style="medium">
        <color auto="1"/>
      </left>
      <right style="thick">
        <color rgb="FFFF0000"/>
      </right>
      <top style="thick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auto="1"/>
      </bottom>
      <diagonal/>
    </border>
    <border>
      <left/>
      <right style="medium">
        <color indexed="64"/>
      </right>
      <top style="thick">
        <color rgb="FFFF0000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C000"/>
      </right>
      <top style="thick">
        <color rgb="FFFFC000"/>
      </top>
      <bottom style="medium">
        <color rgb="FFFFC000"/>
      </bottom>
      <diagonal/>
    </border>
    <border>
      <left/>
      <right style="thick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thick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thick">
        <color rgb="FFFFFF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0" xfId="0" applyFill="1"/>
    <xf numFmtId="0" fontId="11" fillId="0" borderId="1" xfId="0" applyFont="1" applyFill="1" applyBorder="1"/>
    <xf numFmtId="0" fontId="12" fillId="2" borderId="2" xfId="0" applyFont="1" applyFill="1" applyBorder="1"/>
    <xf numFmtId="0" fontId="13" fillId="0" borderId="0" xfId="0" applyFont="1"/>
    <xf numFmtId="0" fontId="1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3" fillId="5" borderId="0" xfId="0" applyFont="1" applyFill="1" applyBorder="1"/>
    <xf numFmtId="0" fontId="13" fillId="0" borderId="0" xfId="0" applyFont="1" applyFill="1"/>
    <xf numFmtId="0" fontId="12" fillId="6" borderId="4" xfId="0" applyFont="1" applyFill="1" applyBorder="1"/>
    <xf numFmtId="0" fontId="12" fillId="6" borderId="5" xfId="0" applyFont="1" applyFill="1" applyBorder="1"/>
    <xf numFmtId="0" fontId="12" fillId="6" borderId="2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 wrapText="1"/>
    </xf>
    <xf numFmtId="0" fontId="17" fillId="8" borderId="49" xfId="0" applyFont="1" applyFill="1" applyBorder="1"/>
    <xf numFmtId="0" fontId="2" fillId="3" borderId="1" xfId="0" applyFont="1" applyFill="1" applyBorder="1" applyAlignment="1">
      <alignment horizontal="center"/>
    </xf>
    <xf numFmtId="0" fontId="15" fillId="5" borderId="6" xfId="0" applyFont="1" applyFill="1" applyBorder="1"/>
    <xf numFmtId="0" fontId="17" fillId="8" borderId="50" xfId="0" applyFont="1" applyFill="1" applyBorder="1"/>
    <xf numFmtId="0" fontId="17" fillId="8" borderId="51" xfId="0" applyFont="1" applyFill="1" applyBorder="1"/>
    <xf numFmtId="0" fontId="17" fillId="8" borderId="0" xfId="0" applyFont="1" applyFill="1" applyBorder="1"/>
    <xf numFmtId="0" fontId="17" fillId="8" borderId="52" xfId="0" applyFont="1" applyFill="1" applyBorder="1"/>
    <xf numFmtId="0" fontId="12" fillId="7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/>
    <xf numFmtId="5" fontId="7" fillId="11" borderId="0" xfId="0" applyNumberFormat="1" applyFont="1" applyFill="1"/>
    <xf numFmtId="0" fontId="7" fillId="11" borderId="0" xfId="0" applyFont="1" applyFill="1"/>
    <xf numFmtId="0" fontId="22" fillId="0" borderId="0" xfId="0" applyFont="1" applyBorder="1"/>
    <xf numFmtId="0" fontId="0" fillId="0" borderId="0" xfId="0" applyBorder="1"/>
    <xf numFmtId="1" fontId="0" fillId="0" borderId="0" xfId="0" applyNumberFormat="1"/>
    <xf numFmtId="44" fontId="6" fillId="0" borderId="0" xfId="1" applyFont="1"/>
    <xf numFmtId="44" fontId="6" fillId="0" borderId="0" xfId="1" applyFont="1" applyBorder="1"/>
    <xf numFmtId="44" fontId="0" fillId="0" borderId="0" xfId="0" applyNumberFormat="1"/>
    <xf numFmtId="0" fontId="23" fillId="0" borderId="0" xfId="0" applyFont="1" applyAlignment="1">
      <alignment horizontal="center"/>
    </xf>
    <xf numFmtId="0" fontId="0" fillId="12" borderId="0" xfId="0" applyFill="1"/>
    <xf numFmtId="0" fontId="10" fillId="11" borderId="53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14" fontId="24" fillId="11" borderId="2" xfId="0" applyNumberFormat="1" applyFont="1" applyFill="1" applyBorder="1" applyAlignment="1">
      <alignment horizontal="center"/>
    </xf>
    <xf numFmtId="0" fontId="25" fillId="11" borderId="54" xfId="0" applyFont="1" applyFill="1" applyBorder="1"/>
    <xf numFmtId="0" fontId="10" fillId="5" borderId="5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4" fontId="24" fillId="5" borderId="2" xfId="0" applyNumberFormat="1" applyFont="1" applyFill="1" applyBorder="1" applyAlignment="1">
      <alignment horizontal="center"/>
    </xf>
    <xf numFmtId="0" fontId="25" fillId="5" borderId="54" xfId="0" applyFont="1" applyFill="1" applyBorder="1"/>
    <xf numFmtId="0" fontId="10" fillId="3" borderId="5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4" fontId="24" fillId="3" borderId="2" xfId="0" applyNumberFormat="1" applyFont="1" applyFill="1" applyBorder="1" applyAlignment="1">
      <alignment horizontal="center"/>
    </xf>
    <xf numFmtId="0" fontId="25" fillId="3" borderId="54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11" borderId="9" xfId="0" applyFont="1" applyFill="1" applyBorder="1" applyAlignment="1">
      <alignment horizontal="center" wrapText="1"/>
    </xf>
    <xf numFmtId="0" fontId="24" fillId="11" borderId="56" xfId="0" applyFont="1" applyFill="1" applyBorder="1" applyAlignment="1">
      <alignment horizontal="center" wrapText="1"/>
    </xf>
    <xf numFmtId="0" fontId="24" fillId="5" borderId="55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 wrapText="1"/>
    </xf>
    <xf numFmtId="0" fontId="24" fillId="5" borderId="56" xfId="0" applyFont="1" applyFill="1" applyBorder="1" applyAlignment="1">
      <alignment horizontal="center" wrapText="1"/>
    </xf>
    <xf numFmtId="0" fontId="24" fillId="3" borderId="55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wrapText="1"/>
    </xf>
    <xf numFmtId="0" fontId="24" fillId="3" borderId="56" xfId="0" applyFont="1" applyFill="1" applyBorder="1" applyAlignment="1">
      <alignment horizontal="center" wrapText="1"/>
    </xf>
    <xf numFmtId="0" fontId="11" fillId="0" borderId="57" xfId="0" applyFont="1" applyFill="1" applyBorder="1"/>
    <xf numFmtId="0" fontId="10" fillId="0" borderId="1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" fontId="11" fillId="0" borderId="58" xfId="0" applyNumberFormat="1" applyFont="1" applyFill="1" applyBorder="1"/>
    <xf numFmtId="14" fontId="20" fillId="0" borderId="57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left"/>
    </xf>
    <xf numFmtId="1" fontId="20" fillId="0" borderId="58" xfId="0" applyNumberFormat="1" applyFont="1" applyFill="1" applyBorder="1"/>
    <xf numFmtId="0" fontId="11" fillId="0" borderId="57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" fontId="11" fillId="0" borderId="58" xfId="0" applyNumberFormat="1" applyFont="1" applyFill="1" applyBorder="1" applyAlignment="1">
      <alignment horizontal="center"/>
    </xf>
    <xf numFmtId="0" fontId="20" fillId="0" borderId="57" xfId="0" applyFont="1" applyFill="1" applyBorder="1"/>
    <xf numFmtId="0" fontId="20" fillId="0" borderId="10" xfId="0" applyFont="1" applyFill="1" applyBorder="1"/>
    <xf numFmtId="14" fontId="11" fillId="0" borderId="57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 horizontal="left"/>
    </xf>
    <xf numFmtId="0" fontId="20" fillId="0" borderId="57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" fontId="11" fillId="0" borderId="58" xfId="0" applyNumberFormat="1" applyFont="1" applyBorder="1"/>
    <xf numFmtId="0" fontId="11" fillId="0" borderId="57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11" fillId="0" borderId="10" xfId="0" applyFont="1" applyFill="1" applyBorder="1"/>
    <xf numFmtId="0" fontId="26" fillId="0" borderId="57" xfId="0" applyFont="1" applyFill="1" applyBorder="1"/>
    <xf numFmtId="0" fontId="26" fillId="0" borderId="10" xfId="0" applyFont="1" applyFill="1" applyBorder="1"/>
    <xf numFmtId="1" fontId="26" fillId="0" borderId="58" xfId="0" applyNumberFormat="1" applyFont="1" applyFill="1" applyBorder="1"/>
    <xf numFmtId="0" fontId="10" fillId="0" borderId="57" xfId="0" applyFont="1" applyFill="1" applyBorder="1"/>
    <xf numFmtId="0" fontId="10" fillId="0" borderId="10" xfId="0" applyFont="1" applyFill="1" applyBorder="1"/>
    <xf numFmtId="1" fontId="10" fillId="0" borderId="58" xfId="0" applyNumberFormat="1" applyFont="1" applyFill="1" applyBorder="1"/>
    <xf numFmtId="0" fontId="11" fillId="0" borderId="57" xfId="0" applyFont="1" applyBorder="1"/>
    <xf numFmtId="0" fontId="11" fillId="0" borderId="10" xfId="0" applyFont="1" applyBorder="1"/>
    <xf numFmtId="0" fontId="10" fillId="13" borderId="53" xfId="0" applyFont="1" applyFill="1" applyBorder="1" applyAlignment="1">
      <alignment horizontal="center"/>
    </xf>
    <xf numFmtId="0" fontId="10" fillId="13" borderId="4" xfId="0" applyFont="1" applyFill="1" applyBorder="1" applyAlignment="1">
      <alignment horizontal="center"/>
    </xf>
    <xf numFmtId="14" fontId="24" fillId="13" borderId="2" xfId="0" applyNumberFormat="1" applyFont="1" applyFill="1" applyBorder="1" applyAlignment="1">
      <alignment horizontal="center"/>
    </xf>
    <xf numFmtId="0" fontId="25" fillId="13" borderId="54" xfId="0" applyFont="1" applyFill="1" applyBorder="1"/>
    <xf numFmtId="0" fontId="10" fillId="14" borderId="53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14" fontId="24" fillId="14" borderId="2" xfId="0" applyNumberFormat="1" applyFont="1" applyFill="1" applyBorder="1" applyAlignment="1">
      <alignment horizontal="center"/>
    </xf>
    <xf numFmtId="0" fontId="25" fillId="14" borderId="54" xfId="0" applyFont="1" applyFill="1" applyBorder="1"/>
    <xf numFmtId="0" fontId="10" fillId="15" borderId="53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14" fontId="24" fillId="15" borderId="2" xfId="0" applyNumberFormat="1" applyFont="1" applyFill="1" applyBorder="1" applyAlignment="1">
      <alignment horizontal="center"/>
    </xf>
    <xf numFmtId="0" fontId="25" fillId="15" borderId="54" xfId="0" applyFont="1" applyFill="1" applyBorder="1" applyAlignment="1">
      <alignment horizontal="center"/>
    </xf>
    <xf numFmtId="0" fontId="24" fillId="13" borderId="55" xfId="0" applyFont="1" applyFill="1" applyBorder="1" applyAlignment="1">
      <alignment horizontal="center"/>
    </xf>
    <xf numFmtId="0" fontId="24" fillId="13" borderId="5" xfId="0" applyFont="1" applyFill="1" applyBorder="1" applyAlignment="1">
      <alignment horizontal="center"/>
    </xf>
    <xf numFmtId="0" fontId="24" fillId="13" borderId="9" xfId="0" applyFont="1" applyFill="1" applyBorder="1" applyAlignment="1">
      <alignment horizontal="center" wrapText="1"/>
    </xf>
    <xf numFmtId="0" fontId="24" fillId="13" borderId="56" xfId="0" applyFont="1" applyFill="1" applyBorder="1" applyAlignment="1">
      <alignment horizontal="center" wrapText="1"/>
    </xf>
    <xf numFmtId="0" fontId="24" fillId="14" borderId="55" xfId="0" applyFont="1" applyFill="1" applyBorder="1" applyAlignment="1">
      <alignment horizontal="center"/>
    </xf>
    <xf numFmtId="0" fontId="24" fillId="14" borderId="5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 wrapText="1"/>
    </xf>
    <xf numFmtId="0" fontId="24" fillId="14" borderId="56" xfId="0" applyFont="1" applyFill="1" applyBorder="1" applyAlignment="1">
      <alignment horizontal="center" wrapText="1"/>
    </xf>
    <xf numFmtId="0" fontId="24" fillId="15" borderId="55" xfId="0" applyFont="1" applyFill="1" applyBorder="1" applyAlignment="1">
      <alignment horizontal="center"/>
    </xf>
    <xf numFmtId="0" fontId="24" fillId="15" borderId="5" xfId="0" applyFont="1" applyFill="1" applyBorder="1" applyAlignment="1">
      <alignment horizontal="center"/>
    </xf>
    <xf numFmtId="0" fontId="24" fillId="15" borderId="9" xfId="0" applyFont="1" applyFill="1" applyBorder="1" applyAlignment="1">
      <alignment horizontal="center" wrapText="1"/>
    </xf>
    <xf numFmtId="0" fontId="24" fillId="15" borderId="56" xfId="0" applyFont="1" applyFill="1" applyBorder="1" applyAlignment="1">
      <alignment horizontal="center" wrapText="1"/>
    </xf>
    <xf numFmtId="0" fontId="3" fillId="0" borderId="10" xfId="0" applyFont="1" applyFill="1" applyBorder="1"/>
    <xf numFmtId="1" fontId="3" fillId="0" borderId="58" xfId="0" applyNumberFormat="1" applyFont="1" applyFill="1" applyBorder="1"/>
    <xf numFmtId="0" fontId="27" fillId="0" borderId="57" xfId="0" applyFont="1" applyFill="1" applyBorder="1"/>
    <xf numFmtId="0" fontId="27" fillId="0" borderId="10" xfId="0" applyFont="1" applyFill="1" applyBorder="1"/>
    <xf numFmtId="1" fontId="27" fillId="0" borderId="58" xfId="0" applyNumberFormat="1" applyFont="1" applyFill="1" applyBorder="1"/>
    <xf numFmtId="0" fontId="27" fillId="0" borderId="57" xfId="0" applyFont="1" applyBorder="1"/>
    <xf numFmtId="0" fontId="27" fillId="0" borderId="10" xfId="0" applyFont="1" applyBorder="1"/>
    <xf numFmtId="1" fontId="25" fillId="0" borderId="58" xfId="0" applyNumberFormat="1" applyFont="1" applyBorder="1" applyAlignment="1">
      <alignment horizontal="center"/>
    </xf>
    <xf numFmtId="0" fontId="28" fillId="0" borderId="57" xfId="0" applyFont="1" applyFill="1" applyBorder="1"/>
    <xf numFmtId="0" fontId="28" fillId="0" borderId="10" xfId="0" applyFont="1" applyFill="1" applyBorder="1"/>
    <xf numFmtId="1" fontId="28" fillId="0" borderId="58" xfId="0" applyNumberFormat="1" applyFont="1" applyFill="1" applyBorder="1"/>
    <xf numFmtId="0" fontId="27" fillId="0" borderId="57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14" fontId="27" fillId="0" borderId="57" xfId="0" applyNumberFormat="1" applyFont="1" applyFill="1" applyBorder="1" applyAlignment="1">
      <alignment horizontal="left"/>
    </xf>
    <xf numFmtId="14" fontId="27" fillId="0" borderId="10" xfId="0" applyNumberFormat="1" applyFont="1" applyFill="1" applyBorder="1" applyAlignment="1">
      <alignment horizontal="left"/>
    </xf>
    <xf numFmtId="14" fontId="28" fillId="0" borderId="57" xfId="0" applyNumberFormat="1" applyFont="1" applyFill="1" applyBorder="1" applyAlignment="1">
      <alignment horizontal="left"/>
    </xf>
    <xf numFmtId="14" fontId="28" fillId="0" borderId="10" xfId="0" applyNumberFormat="1" applyFont="1" applyFill="1" applyBorder="1" applyAlignment="1">
      <alignment horizontal="left"/>
    </xf>
    <xf numFmtId="0" fontId="28" fillId="0" borderId="57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0" fillId="0" borderId="57" xfId="0" applyBorder="1"/>
    <xf numFmtId="0" fontId="0" fillId="0" borderId="10" xfId="0" applyBorder="1"/>
    <xf numFmtId="1" fontId="27" fillId="0" borderId="58" xfId="0" applyNumberFormat="1" applyFont="1" applyFill="1" applyBorder="1" applyAlignment="1">
      <alignment horizontal="center"/>
    </xf>
    <xf numFmtId="1" fontId="27" fillId="0" borderId="58" xfId="0" applyNumberFormat="1" applyFont="1" applyBorder="1" applyAlignment="1">
      <alignment horizontal="center"/>
    </xf>
    <xf numFmtId="1" fontId="28" fillId="0" borderId="58" xfId="0" applyNumberFormat="1" applyFont="1" applyBorder="1"/>
    <xf numFmtId="0" fontId="11" fillId="0" borderId="59" xfId="0" applyFont="1" applyBorder="1"/>
    <xf numFmtId="0" fontId="11" fillId="0" borderId="60" xfId="0" applyFont="1" applyBorder="1"/>
    <xf numFmtId="0" fontId="0" fillId="0" borderId="59" xfId="0" applyBorder="1"/>
    <xf numFmtId="0" fontId="0" fillId="0" borderId="60" xfId="0" applyBorder="1"/>
    <xf numFmtId="1" fontId="25" fillId="0" borderId="61" xfId="0" applyNumberFormat="1" applyFont="1" applyBorder="1" applyAlignment="1">
      <alignment horizontal="center"/>
    </xf>
    <xf numFmtId="0" fontId="37" fillId="3" borderId="0" xfId="0" applyFont="1" applyFill="1" applyAlignment="1"/>
    <xf numFmtId="0" fontId="12" fillId="7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textRotation="90" wrapText="1"/>
    </xf>
    <xf numFmtId="0" fontId="18" fillId="5" borderId="62" xfId="0" applyFont="1" applyFill="1" applyBorder="1" applyAlignment="1">
      <alignment horizontal="center" textRotation="90" wrapText="1"/>
    </xf>
    <xf numFmtId="0" fontId="38" fillId="8" borderId="63" xfId="0" applyFont="1" applyFill="1" applyBorder="1" applyAlignment="1">
      <alignment horizontal="center" textRotation="90" wrapText="1"/>
    </xf>
    <xf numFmtId="0" fontId="38" fillId="8" borderId="64" xfId="0" applyFont="1" applyFill="1" applyBorder="1" applyAlignment="1">
      <alignment horizontal="center" textRotation="90" wrapText="1"/>
    </xf>
    <xf numFmtId="9" fontId="20" fillId="9" borderId="65" xfId="0" applyNumberFormat="1" applyFont="1" applyFill="1" applyBorder="1"/>
    <xf numFmtId="9" fontId="20" fillId="9" borderId="66" xfId="0" applyNumberFormat="1" applyFont="1" applyFill="1" applyBorder="1"/>
    <xf numFmtId="14" fontId="20" fillId="9" borderId="67" xfId="0" applyNumberFormat="1" applyFont="1" applyFill="1" applyBorder="1" applyAlignment="1"/>
    <xf numFmtId="0" fontId="0" fillId="9" borderId="68" xfId="0" applyFill="1" applyBorder="1"/>
    <xf numFmtId="0" fontId="39" fillId="0" borderId="0" xfId="0" applyFont="1" applyFill="1"/>
    <xf numFmtId="0" fontId="40" fillId="16" borderId="11" xfId="0" applyFont="1" applyFill="1" applyBorder="1" applyAlignment="1"/>
    <xf numFmtId="0" fontId="40" fillId="16" borderId="12" xfId="0" applyFont="1" applyFill="1" applyBorder="1" applyAlignment="1"/>
    <xf numFmtId="5" fontId="40" fillId="16" borderId="12" xfId="1" applyNumberFormat="1" applyFont="1" applyFill="1" applyBorder="1" applyProtection="1"/>
    <xf numFmtId="5" fontId="40" fillId="16" borderId="13" xfId="1" applyNumberFormat="1" applyFont="1" applyFill="1" applyBorder="1" applyProtection="1"/>
    <xf numFmtId="5" fontId="41" fillId="16" borderId="14" xfId="1" applyNumberFormat="1" applyFont="1" applyFill="1" applyBorder="1" applyProtection="1"/>
    <xf numFmtId="5" fontId="41" fillId="16" borderId="15" xfId="1" applyNumberFormat="1" applyFont="1" applyFill="1" applyBorder="1" applyProtection="1"/>
    <xf numFmtId="0" fontId="15" fillId="17" borderId="0" xfId="0" applyFont="1" applyFill="1" applyAlignment="1">
      <alignment horizontal="center"/>
    </xf>
    <xf numFmtId="1" fontId="15" fillId="17" borderId="0" xfId="0" applyNumberFormat="1" applyFont="1" applyFill="1" applyAlignment="1">
      <alignment horizontal="center"/>
    </xf>
    <xf numFmtId="5" fontId="42" fillId="16" borderId="0" xfId="1" applyNumberFormat="1" applyFont="1" applyFill="1" applyBorder="1" applyProtection="1"/>
    <xf numFmtId="0" fontId="20" fillId="10" borderId="69" xfId="0" applyFont="1" applyFill="1" applyBorder="1" applyAlignment="1">
      <alignment horizontal="center"/>
    </xf>
    <xf numFmtId="0" fontId="20" fillId="10" borderId="70" xfId="0" applyFont="1" applyFill="1" applyBorder="1" applyAlignment="1">
      <alignment horizontal="center"/>
    </xf>
    <xf numFmtId="0" fontId="43" fillId="10" borderId="70" xfId="0" applyFont="1" applyFill="1" applyBorder="1"/>
    <xf numFmtId="0" fontId="20" fillId="10" borderId="71" xfId="0" applyFont="1" applyFill="1" applyBorder="1" applyAlignment="1">
      <alignment horizontal="center"/>
    </xf>
    <xf numFmtId="0" fontId="20" fillId="10" borderId="72" xfId="0" applyFont="1" applyFill="1" applyBorder="1" applyAlignment="1">
      <alignment horizontal="center" wrapText="1"/>
    </xf>
    <xf numFmtId="0" fontId="20" fillId="10" borderId="73" xfId="0" applyFont="1" applyFill="1" applyBorder="1" applyAlignment="1">
      <alignment horizontal="center" wrapText="1"/>
    </xf>
    <xf numFmtId="0" fontId="20" fillId="10" borderId="74" xfId="0" applyFont="1" applyFill="1" applyBorder="1" applyAlignment="1">
      <alignment horizontal="center"/>
    </xf>
    <xf numFmtId="0" fontId="20" fillId="10" borderId="75" xfId="0" applyFont="1" applyFill="1" applyBorder="1" applyAlignment="1">
      <alignment horizontal="center"/>
    </xf>
    <xf numFmtId="0" fontId="20" fillId="10" borderId="76" xfId="0" applyFont="1" applyFill="1" applyBorder="1" applyAlignment="1">
      <alignment horizontal="center"/>
    </xf>
    <xf numFmtId="0" fontId="10" fillId="14" borderId="0" xfId="0" applyFont="1" applyFill="1"/>
    <xf numFmtId="0" fontId="21" fillId="14" borderId="0" xfId="0" applyFont="1" applyFill="1"/>
    <xf numFmtId="5" fontId="42" fillId="16" borderId="16" xfId="1" applyNumberFormat="1" applyFont="1" applyFill="1" applyBorder="1" applyProtection="1"/>
    <xf numFmtId="37" fontId="2" fillId="17" borderId="17" xfId="1" applyNumberFormat="1" applyFont="1" applyFill="1" applyBorder="1" applyProtection="1"/>
    <xf numFmtId="165" fontId="15" fillId="17" borderId="18" xfId="1" applyNumberFormat="1" applyFont="1" applyFill="1" applyBorder="1"/>
    <xf numFmtId="41" fontId="29" fillId="17" borderId="18" xfId="1" applyNumberFormat="1" applyFont="1" applyFill="1" applyBorder="1"/>
    <xf numFmtId="41" fontId="2" fillId="17" borderId="18" xfId="0" applyNumberFormat="1" applyFont="1" applyFill="1" applyBorder="1"/>
    <xf numFmtId="0" fontId="0" fillId="17" borderId="19" xfId="0" applyFill="1" applyBorder="1"/>
    <xf numFmtId="0" fontId="0" fillId="17" borderId="20" xfId="0" applyFill="1" applyBorder="1"/>
    <xf numFmtId="0" fontId="39" fillId="17" borderId="21" xfId="0" applyFont="1" applyFill="1" applyBorder="1"/>
    <xf numFmtId="0" fontId="0" fillId="17" borderId="22" xfId="0" applyFill="1" applyBorder="1"/>
    <xf numFmtId="0" fontId="39" fillId="17" borderId="23" xfId="0" applyFont="1" applyFill="1" applyBorder="1"/>
    <xf numFmtId="14" fontId="22" fillId="17" borderId="20" xfId="0" applyNumberFormat="1" applyFont="1" applyFill="1" applyBorder="1"/>
    <xf numFmtId="0" fontId="0" fillId="17" borderId="12" xfId="0" applyFill="1" applyBorder="1"/>
    <xf numFmtId="0" fontId="0" fillId="17" borderId="13" xfId="0" applyFill="1" applyBorder="1"/>
    <xf numFmtId="0" fontId="0" fillId="17" borderId="24" xfId="0" applyFill="1" applyBorder="1"/>
    <xf numFmtId="0" fontId="0" fillId="17" borderId="25" xfId="0" applyFill="1" applyBorder="1"/>
    <xf numFmtId="0" fontId="0" fillId="17" borderId="26" xfId="0" applyFill="1" applyBorder="1"/>
    <xf numFmtId="0" fontId="12" fillId="7" borderId="1" xfId="0" applyFont="1" applyFill="1" applyBorder="1" applyAlignment="1">
      <alignment horizontal="center"/>
    </xf>
    <xf numFmtId="0" fontId="0" fillId="0" borderId="1" xfId="0" applyBorder="1"/>
    <xf numFmtId="0" fontId="24" fillId="5" borderId="77" xfId="0" applyFont="1" applyFill="1" applyBorder="1" applyAlignment="1">
      <alignment horizontal="center"/>
    </xf>
    <xf numFmtId="0" fontId="24" fillId="11" borderId="77" xfId="0" applyFont="1" applyFill="1" applyBorder="1" applyAlignment="1">
      <alignment horizontal="center"/>
    </xf>
    <xf numFmtId="1" fontId="44" fillId="0" borderId="58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 horizontal="left"/>
    </xf>
    <xf numFmtId="0" fontId="10" fillId="13" borderId="78" xfId="0" applyFont="1" applyFill="1" applyBorder="1" applyAlignment="1">
      <alignment horizontal="center"/>
    </xf>
    <xf numFmtId="0" fontId="10" fillId="13" borderId="27" xfId="0" applyFont="1" applyFill="1" applyBorder="1" applyAlignment="1">
      <alignment horizontal="center"/>
    </xf>
    <xf numFmtId="1" fontId="11" fillId="0" borderId="6" xfId="0" applyNumberFormat="1" applyFont="1" applyFill="1" applyBorder="1"/>
    <xf numFmtId="0" fontId="38" fillId="8" borderId="79" xfId="0" applyFont="1" applyFill="1" applyBorder="1" applyAlignment="1">
      <alignment horizontal="center" textRotation="90" wrapText="1"/>
    </xf>
    <xf numFmtId="0" fontId="17" fillId="8" borderId="80" xfId="0" applyFont="1" applyFill="1" applyBorder="1"/>
    <xf numFmtId="1" fontId="15" fillId="6" borderId="10" xfId="0" applyNumberFormat="1" applyFont="1" applyFill="1" applyBorder="1" applyAlignment="1">
      <alignment horizontal="center"/>
    </xf>
    <xf numFmtId="164" fontId="46" fillId="19" borderId="83" xfId="0" applyNumberFormat="1" applyFont="1" applyFill="1" applyBorder="1" applyAlignment="1">
      <alignment horizontal="center"/>
    </xf>
    <xf numFmtId="1" fontId="47" fillId="19" borderId="82" xfId="0" applyNumberFormat="1" applyFont="1" applyFill="1" applyBorder="1" applyAlignment="1">
      <alignment horizontal="center"/>
    </xf>
    <xf numFmtId="0" fontId="48" fillId="19" borderId="84" xfId="0" applyFont="1" applyFill="1" applyBorder="1" applyAlignment="1">
      <alignment textRotation="90" wrapText="1"/>
    </xf>
    <xf numFmtId="0" fontId="48" fillId="19" borderId="84" xfId="0" applyFont="1" applyFill="1" applyBorder="1" applyAlignment="1">
      <alignment horizontal="center" textRotation="90" wrapText="1"/>
    </xf>
    <xf numFmtId="0" fontId="47" fillId="19" borderId="85" xfId="0" applyFont="1" applyFill="1" applyBorder="1"/>
    <xf numFmtId="14" fontId="33" fillId="0" borderId="57" xfId="0" applyNumberFormat="1" applyFont="1" applyFill="1" applyBorder="1" applyAlignment="1">
      <alignment horizontal="left"/>
    </xf>
    <xf numFmtId="14" fontId="33" fillId="0" borderId="10" xfId="0" applyNumberFormat="1" applyFont="1" applyFill="1" applyBorder="1" applyAlignment="1">
      <alignment horizontal="left"/>
    </xf>
    <xf numFmtId="14" fontId="9" fillId="0" borderId="57" xfId="0" applyNumberFormat="1" applyFont="1" applyFill="1" applyBorder="1" applyAlignment="1">
      <alignment horizontal="left"/>
    </xf>
    <xf numFmtId="14" fontId="9" fillId="0" borderId="10" xfId="0" applyNumberFormat="1" applyFont="1" applyFill="1" applyBorder="1" applyAlignment="1">
      <alignment horizontal="left"/>
    </xf>
    <xf numFmtId="0" fontId="9" fillId="0" borderId="57" xfId="0" applyFont="1" applyFill="1" applyBorder="1"/>
    <xf numFmtId="0" fontId="9" fillId="0" borderId="10" xfId="0" applyFont="1" applyFill="1" applyBorder="1"/>
    <xf numFmtId="0" fontId="33" fillId="0" borderId="57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0" fillId="15" borderId="86" xfId="0" applyFont="1" applyFill="1" applyBorder="1" applyAlignment="1">
      <alignment horizontal="center" wrapText="1"/>
    </xf>
    <xf numFmtId="1" fontId="24" fillId="0" borderId="58" xfId="0" applyNumberFormat="1" applyFont="1" applyFill="1" applyBorder="1" applyAlignment="1">
      <alignment horizontal="right"/>
    </xf>
    <xf numFmtId="1" fontId="11" fillId="0" borderId="58" xfId="0" applyNumberFormat="1" applyFont="1" applyBorder="1" applyAlignment="1">
      <alignment horizontal="right"/>
    </xf>
    <xf numFmtId="5" fontId="47" fillId="20" borderId="0" xfId="1" applyNumberFormat="1" applyFont="1" applyFill="1" applyProtection="1"/>
    <xf numFmtId="5" fontId="47" fillId="20" borderId="87" xfId="0" applyNumberFormat="1" applyFont="1" applyFill="1" applyBorder="1"/>
    <xf numFmtId="5" fontId="47" fillId="20" borderId="88" xfId="0" applyNumberFormat="1" applyFont="1" applyFill="1" applyBorder="1"/>
    <xf numFmtId="0" fontId="28" fillId="0" borderId="89" xfId="0" applyFont="1" applyFill="1" applyBorder="1"/>
    <xf numFmtId="0" fontId="28" fillId="0" borderId="28" xfId="0" applyFont="1" applyFill="1" applyBorder="1"/>
    <xf numFmtId="0" fontId="11" fillId="0" borderId="89" xfId="0" applyFont="1" applyBorder="1"/>
    <xf numFmtId="0" fontId="11" fillId="0" borderId="28" xfId="0" applyFont="1" applyBorder="1"/>
    <xf numFmtId="0" fontId="0" fillId="0" borderId="89" xfId="0" applyBorder="1"/>
    <xf numFmtId="0" fontId="0" fillId="0" borderId="28" xfId="0" applyBorder="1"/>
    <xf numFmtId="1" fontId="25" fillId="0" borderId="90" xfId="0" applyNumberFormat="1" applyFont="1" applyBorder="1" applyAlignment="1">
      <alignment horizontal="center"/>
    </xf>
    <xf numFmtId="0" fontId="24" fillId="0" borderId="5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4" fillId="14" borderId="30" xfId="0" applyFont="1" applyFill="1" applyBorder="1" applyAlignment="1">
      <alignment horizontal="center" wrapText="1"/>
    </xf>
    <xf numFmtId="166" fontId="0" fillId="0" borderId="0" xfId="0" applyNumberFormat="1"/>
    <xf numFmtId="0" fontId="21" fillId="21" borderId="0" xfId="0" applyFont="1" applyFill="1" applyBorder="1" applyAlignment="1">
      <alignment horizontal="center"/>
    </xf>
    <xf numFmtId="14" fontId="11" fillId="21" borderId="0" xfId="0" applyNumberFormat="1" applyFont="1" applyFill="1" applyBorder="1" applyAlignment="1">
      <alignment horizontal="center" wrapText="1"/>
    </xf>
    <xf numFmtId="0" fontId="11" fillId="21" borderId="0" xfId="0" applyFont="1" applyFill="1" applyBorder="1"/>
    <xf numFmtId="0" fontId="11" fillId="21" borderId="0" xfId="0" quotePrefix="1" applyFont="1" applyFill="1" applyBorder="1" applyAlignment="1">
      <alignment horizontal="center"/>
    </xf>
    <xf numFmtId="0" fontId="11" fillId="21" borderId="0" xfId="0" applyFont="1" applyFill="1" applyBorder="1" applyAlignment="1">
      <alignment horizontal="center"/>
    </xf>
    <xf numFmtId="0" fontId="49" fillId="21" borderId="0" xfId="0" applyFont="1" applyFill="1" applyBorder="1" applyAlignment="1">
      <alignment horizontal="center"/>
    </xf>
    <xf numFmtId="0" fontId="50" fillId="21" borderId="0" xfId="0" applyFont="1" applyFill="1" applyBorder="1" applyAlignment="1">
      <alignment horizontal="right"/>
    </xf>
    <xf numFmtId="1" fontId="16" fillId="0" borderId="58" xfId="0" applyNumberFormat="1" applyFont="1" applyFill="1" applyBorder="1"/>
    <xf numFmtId="0" fontId="16" fillId="22" borderId="81" xfId="0" applyFont="1" applyFill="1" applyBorder="1" applyAlignment="1" applyProtection="1">
      <alignment horizontal="center"/>
      <protection locked="0"/>
    </xf>
    <xf numFmtId="0" fontId="16" fillId="22" borderId="82" xfId="0" applyFont="1" applyFill="1" applyBorder="1" applyAlignment="1" applyProtection="1">
      <alignment horizontal="center"/>
      <protection locked="0"/>
    </xf>
    <xf numFmtId="0" fontId="47" fillId="19" borderId="91" xfId="0" applyFont="1" applyFill="1" applyBorder="1"/>
    <xf numFmtId="0" fontId="17" fillId="8" borderId="92" xfId="0" applyFont="1" applyFill="1" applyBorder="1"/>
    <xf numFmtId="0" fontId="17" fillId="8" borderId="93" xfId="0" applyFont="1" applyFill="1" applyBorder="1"/>
    <xf numFmtId="0" fontId="17" fillId="8" borderId="94" xfId="0" applyFont="1" applyFill="1" applyBorder="1"/>
    <xf numFmtId="0" fontId="47" fillId="19" borderId="95" xfId="0" applyFont="1" applyFill="1" applyBorder="1"/>
    <xf numFmtId="9" fontId="0" fillId="0" borderId="0" xfId="0" applyNumberFormat="1"/>
    <xf numFmtId="0" fontId="15" fillId="0" borderId="0" xfId="0" applyFont="1"/>
    <xf numFmtId="1" fontId="15" fillId="0" borderId="0" xfId="0" applyNumberFormat="1" applyFont="1"/>
    <xf numFmtId="0" fontId="17" fillId="8" borderId="96" xfId="0" applyFont="1" applyFill="1" applyBorder="1"/>
    <xf numFmtId="0" fontId="17" fillId="8" borderId="97" xfId="0" applyFont="1" applyFill="1" applyBorder="1"/>
    <xf numFmtId="0" fontId="17" fillId="8" borderId="98" xfId="0" applyFont="1" applyFill="1" applyBorder="1"/>
    <xf numFmtId="0" fontId="47" fillId="19" borderId="99" xfId="0" applyFont="1" applyFill="1" applyBorder="1"/>
    <xf numFmtId="0" fontId="10" fillId="0" borderId="1" xfId="0" applyFont="1" applyFill="1" applyBorder="1"/>
    <xf numFmtId="0" fontId="29" fillId="7" borderId="0" xfId="0" applyFont="1" applyFill="1"/>
    <xf numFmtId="0" fontId="0" fillId="7" borderId="0" xfId="0" applyFill="1"/>
    <xf numFmtId="0" fontId="50" fillId="21" borderId="29" xfId="0" applyFont="1" applyFill="1" applyBorder="1" applyAlignment="1">
      <alignment horizontal="center"/>
    </xf>
    <xf numFmtId="0" fontId="51" fillId="21" borderId="29" xfId="0" applyFont="1" applyFill="1" applyBorder="1" applyAlignment="1">
      <alignment horizontal="center"/>
    </xf>
    <xf numFmtId="0" fontId="50" fillId="21" borderId="32" xfId="0" applyFont="1" applyFill="1" applyBorder="1" applyAlignment="1">
      <alignment horizontal="center"/>
    </xf>
    <xf numFmtId="0" fontId="58" fillId="5" borderId="101" xfId="0" applyFont="1" applyFill="1" applyBorder="1" applyAlignment="1">
      <alignment horizontal="center" wrapText="1"/>
    </xf>
    <xf numFmtId="0" fontId="58" fillId="5" borderId="102" xfId="0" applyFont="1" applyFill="1" applyBorder="1" applyAlignment="1">
      <alignment horizontal="center" wrapText="1"/>
    </xf>
    <xf numFmtId="0" fontId="59" fillId="5" borderId="102" xfId="0" applyFont="1" applyFill="1" applyBorder="1" applyAlignment="1">
      <alignment horizontal="center" wrapText="1"/>
    </xf>
    <xf numFmtId="0" fontId="59" fillId="5" borderId="103" xfId="0" applyFont="1" applyFill="1" applyBorder="1" applyAlignment="1">
      <alignment horizontal="center" wrapText="1"/>
    </xf>
    <xf numFmtId="5" fontId="60" fillId="5" borderId="104" xfId="1" applyNumberFormat="1" applyFont="1" applyFill="1" applyBorder="1" applyProtection="1"/>
    <xf numFmtId="5" fontId="60" fillId="5" borderId="104" xfId="0" applyNumberFormat="1" applyFont="1" applyFill="1" applyBorder="1" applyProtection="1"/>
    <xf numFmtId="5" fontId="60" fillId="5" borderId="104" xfId="0" applyNumberFormat="1" applyFont="1" applyFill="1" applyBorder="1"/>
    <xf numFmtId="5" fontId="60" fillId="5" borderId="105" xfId="0" applyNumberFormat="1" applyFont="1" applyFill="1" applyBorder="1"/>
    <xf numFmtId="5" fontId="61" fillId="5" borderId="106" xfId="1" applyNumberFormat="1" applyFont="1" applyFill="1" applyBorder="1" applyProtection="1"/>
    <xf numFmtId="5" fontId="61" fillId="5" borderId="107" xfId="1" applyNumberFormat="1" applyFont="1" applyFill="1" applyBorder="1" applyProtection="1"/>
    <xf numFmtId="5" fontId="61" fillId="5" borderId="107" xfId="0" applyNumberFormat="1" applyFont="1" applyFill="1" applyBorder="1" applyProtection="1"/>
    <xf numFmtId="0" fontId="62" fillId="5" borderId="107" xfId="0" applyFont="1" applyFill="1" applyBorder="1"/>
    <xf numFmtId="0" fontId="62" fillId="5" borderId="108" xfId="0" applyFont="1" applyFill="1" applyBorder="1"/>
    <xf numFmtId="0" fontId="11" fillId="0" borderId="89" xfId="0" applyFont="1" applyFill="1" applyBorder="1"/>
    <xf numFmtId="0" fontId="11" fillId="0" borderId="28" xfId="0" applyFont="1" applyFill="1" applyBorder="1"/>
    <xf numFmtId="0" fontId="3" fillId="0" borderId="57" xfId="0" applyFont="1" applyFill="1" applyBorder="1"/>
    <xf numFmtId="0" fontId="16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0" fillId="0" borderId="0" xfId="0" applyFill="1" applyBorder="1"/>
    <xf numFmtId="0" fontId="63" fillId="0" borderId="0" xfId="0" applyFont="1" applyFill="1" applyBorder="1"/>
    <xf numFmtId="0" fontId="28" fillId="0" borderId="1" xfId="0" applyFont="1" applyFill="1" applyBorder="1"/>
    <xf numFmtId="44" fontId="6" fillId="0" borderId="0" xfId="1" applyFont="1"/>
    <xf numFmtId="0" fontId="15" fillId="0" borderId="2" xfId="0" applyFont="1" applyFill="1" applyBorder="1"/>
    <xf numFmtId="1" fontId="15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109" xfId="0" applyFont="1" applyFill="1" applyBorder="1"/>
    <xf numFmtId="0" fontId="29" fillId="0" borderId="109" xfId="0" applyFont="1" applyFill="1" applyBorder="1" applyAlignment="1">
      <alignment horizontal="right"/>
    </xf>
    <xf numFmtId="0" fontId="29" fillId="0" borderId="0" xfId="0" applyFont="1" applyFill="1"/>
    <xf numFmtId="0" fontId="9" fillId="24" borderId="110" xfId="0" applyFont="1" applyFill="1" applyBorder="1" applyAlignment="1">
      <alignment horizontal="center"/>
    </xf>
    <xf numFmtId="0" fontId="9" fillId="24" borderId="2" xfId="0" applyFont="1" applyFill="1" applyBorder="1" applyAlignment="1">
      <alignment horizontal="center"/>
    </xf>
    <xf numFmtId="0" fontId="33" fillId="24" borderId="2" xfId="0" applyFont="1" applyFill="1" applyBorder="1" applyAlignment="1">
      <alignment horizontal="center" textRotation="90" wrapText="1"/>
    </xf>
    <xf numFmtId="0" fontId="9" fillId="24" borderId="2" xfId="0" applyFont="1" applyFill="1" applyBorder="1" applyAlignment="1">
      <alignment horizontal="center" textRotation="90" wrapText="1"/>
    </xf>
    <xf numFmtId="0" fontId="45" fillId="24" borderId="2" xfId="0" applyFont="1" applyFill="1" applyBorder="1" applyAlignment="1">
      <alignment horizontal="center" textRotation="90" wrapText="1"/>
    </xf>
    <xf numFmtId="0" fontId="12" fillId="24" borderId="2" xfId="0" applyFont="1" applyFill="1" applyBorder="1" applyAlignment="1">
      <alignment horizontal="center" wrapText="1"/>
    </xf>
    <xf numFmtId="0" fontId="1" fillId="24" borderId="2" xfId="0" applyFont="1" applyFill="1" applyBorder="1" applyAlignment="1">
      <alignment horizontal="center"/>
    </xf>
    <xf numFmtId="0" fontId="1" fillId="24" borderId="2" xfId="0" applyFont="1" applyFill="1" applyBorder="1" applyAlignment="1">
      <alignment horizontal="center" wrapText="1"/>
    </xf>
    <xf numFmtId="0" fontId="18" fillId="24" borderId="2" xfId="0" applyFont="1" applyFill="1" applyBorder="1" applyAlignment="1">
      <alignment horizontal="center" wrapText="1"/>
    </xf>
    <xf numFmtId="0" fontId="9" fillId="24" borderId="2" xfId="0" applyFont="1" applyFill="1" applyBorder="1"/>
    <xf numFmtId="0" fontId="18" fillId="24" borderId="8" xfId="0" applyFont="1" applyFill="1" applyBorder="1" applyAlignment="1">
      <alignment horizontal="center" wrapText="1"/>
    </xf>
    <xf numFmtId="0" fontId="68" fillId="24" borderId="109" xfId="0" applyFont="1" applyFill="1" applyBorder="1" applyAlignment="1">
      <alignment horizontal="center" textRotation="90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5" fontId="61" fillId="5" borderId="111" xfId="1" applyNumberFormat="1" applyFont="1" applyFill="1" applyBorder="1" applyProtection="1"/>
    <xf numFmtId="5" fontId="61" fillId="5" borderId="112" xfId="1" applyNumberFormat="1" applyFont="1" applyFill="1" applyBorder="1" applyProtection="1"/>
    <xf numFmtId="5" fontId="61" fillId="5" borderId="112" xfId="0" applyNumberFormat="1" applyFont="1" applyFill="1" applyBorder="1" applyProtection="1"/>
    <xf numFmtId="0" fontId="62" fillId="5" borderId="112" xfId="0" applyFont="1" applyFill="1" applyBorder="1"/>
    <xf numFmtId="0" fontId="62" fillId="5" borderId="113" xfId="0" applyFont="1" applyFill="1" applyBorder="1"/>
    <xf numFmtId="0" fontId="71" fillId="21" borderId="29" xfId="0" applyFont="1" applyFill="1" applyBorder="1" applyAlignment="1">
      <alignment horizontal="center"/>
    </xf>
    <xf numFmtId="0" fontId="71" fillId="21" borderId="0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 applyProtection="1">
      <alignment horizontal="center"/>
      <protection locked="0"/>
    </xf>
    <xf numFmtId="0" fontId="48" fillId="0" borderId="2" xfId="0" applyFont="1" applyFill="1" applyBorder="1" applyAlignment="1" applyProtection="1">
      <alignment horizontal="center"/>
      <protection locked="0"/>
    </xf>
    <xf numFmtId="0" fontId="67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5" fillId="0" borderId="114" xfId="0" applyFont="1" applyFill="1" applyBorder="1"/>
    <xf numFmtId="0" fontId="15" fillId="0" borderId="117" xfId="0" applyFont="1" applyFill="1" applyBorder="1"/>
    <xf numFmtId="0" fontId="15" fillId="0" borderId="118" xfId="0" applyFont="1" applyFill="1" applyBorder="1"/>
    <xf numFmtId="0" fontId="16" fillId="0" borderId="34" xfId="0" applyFont="1" applyFill="1" applyBorder="1"/>
    <xf numFmtId="0" fontId="16" fillId="0" borderId="35" xfId="0" applyFont="1" applyFill="1" applyBorder="1"/>
    <xf numFmtId="0" fontId="16" fillId="0" borderId="35" xfId="0" applyFont="1" applyFill="1" applyBorder="1" applyAlignment="1" applyProtection="1">
      <alignment horizontal="center"/>
      <protection locked="0"/>
    </xf>
    <xf numFmtId="0" fontId="16" fillId="0" borderId="119" xfId="0" applyFont="1" applyFill="1" applyBorder="1" applyAlignment="1" applyProtection="1">
      <alignment horizontal="center"/>
      <protection locked="0"/>
    </xf>
    <xf numFmtId="1" fontId="15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/>
    <xf numFmtId="0" fontId="16" fillId="0" borderId="37" xfId="0" applyFont="1" applyFill="1" applyBorder="1"/>
    <xf numFmtId="0" fontId="16" fillId="0" borderId="38" xfId="0" applyFont="1" applyFill="1" applyBorder="1"/>
    <xf numFmtId="0" fontId="16" fillId="0" borderId="39" xfId="0" applyFont="1" applyFill="1" applyBorder="1"/>
    <xf numFmtId="0" fontId="16" fillId="0" borderId="39" xfId="0" applyFont="1" applyFill="1" applyBorder="1" applyAlignment="1" applyProtection="1">
      <alignment horizontal="center"/>
      <protection locked="0"/>
    </xf>
    <xf numFmtId="1" fontId="15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/>
    <xf numFmtId="0" fontId="15" fillId="0" borderId="109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69" fillId="0" borderId="109" xfId="0" applyFont="1" applyFill="1" applyBorder="1"/>
    <xf numFmtId="0" fontId="69" fillId="0" borderId="109" xfId="0" applyFont="1" applyFill="1" applyBorder="1" applyAlignment="1">
      <alignment horizontal="right"/>
    </xf>
    <xf numFmtId="0" fontId="29" fillId="0" borderId="5" xfId="0" applyFont="1" applyFill="1" applyBorder="1"/>
    <xf numFmtId="0" fontId="15" fillId="0" borderId="120" xfId="0" applyFont="1" applyFill="1" applyBorder="1" applyAlignment="1">
      <alignment horizontal="right"/>
    </xf>
    <xf numFmtId="0" fontId="70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69" fillId="0" borderId="121" xfId="0" applyFont="1" applyFill="1" applyBorder="1"/>
    <xf numFmtId="0" fontId="69" fillId="0" borderId="122" xfId="0" applyFont="1" applyFill="1" applyBorder="1"/>
    <xf numFmtId="0" fontId="69" fillId="0" borderId="123" xfId="0" applyFont="1" applyFill="1" applyBorder="1"/>
    <xf numFmtId="1" fontId="69" fillId="0" borderId="123" xfId="0" applyNumberFormat="1" applyFont="1" applyFill="1" applyBorder="1"/>
    <xf numFmtId="0" fontId="69" fillId="0" borderId="124" xfId="0" applyFont="1" applyFill="1" applyBorder="1"/>
    <xf numFmtId="0" fontId="68" fillId="24" borderId="74" xfId="0" applyFont="1" applyFill="1" applyBorder="1" applyAlignment="1">
      <alignment horizontal="center" wrapText="1"/>
    </xf>
    <xf numFmtId="0" fontId="68" fillId="24" borderId="12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7" fillId="0" borderId="10" xfId="0" applyFont="1" applyFill="1" applyBorder="1"/>
    <xf numFmtId="0" fontId="64" fillId="0" borderId="57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6" fillId="0" borderId="33" xfId="0" applyFont="1" applyFill="1" applyBorder="1"/>
    <xf numFmtId="0" fontId="16" fillId="0" borderId="33" xfId="0" applyFont="1" applyFill="1" applyBorder="1" applyAlignment="1">
      <alignment horizontal="left"/>
    </xf>
    <xf numFmtId="0" fontId="16" fillId="0" borderId="33" xfId="0" applyFont="1" applyFill="1" applyBorder="1" applyAlignment="1" applyProtection="1">
      <alignment horizontal="center"/>
      <protection locked="0"/>
    </xf>
    <xf numFmtId="0" fontId="16" fillId="0" borderId="115" xfId="0" applyFont="1" applyFill="1" applyBorder="1" applyAlignment="1" applyProtection="1">
      <alignment horizontal="center"/>
      <protection locked="0"/>
    </xf>
    <xf numFmtId="1" fontId="15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116" xfId="0" applyFont="1" applyFill="1" applyBorder="1"/>
    <xf numFmtId="0" fontId="15" fillId="0" borderId="41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4" fontId="46" fillId="19" borderId="140" xfId="0" applyNumberFormat="1" applyFont="1" applyFill="1" applyBorder="1" applyAlignment="1">
      <alignment horizontal="center"/>
    </xf>
    <xf numFmtId="1" fontId="47" fillId="19" borderId="141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textRotation="90" wrapText="1"/>
    </xf>
    <xf numFmtId="0" fontId="28" fillId="0" borderId="2" xfId="0" applyFont="1" applyFill="1" applyBorder="1" applyAlignment="1">
      <alignment horizontal="center" textRotation="90" wrapText="1"/>
    </xf>
    <xf numFmtId="0" fontId="16" fillId="23" borderId="1" xfId="0" applyFont="1" applyFill="1" applyBorder="1"/>
    <xf numFmtId="0" fontId="0" fillId="0" borderId="0" xfId="0"/>
    <xf numFmtId="0" fontId="15" fillId="4" borderId="1" xfId="0" applyFont="1" applyFill="1" applyBorder="1" applyAlignment="1">
      <alignment horizontal="center"/>
    </xf>
    <xf numFmtId="0" fontId="16" fillId="0" borderId="1" xfId="0" applyFont="1" applyFill="1" applyBorder="1"/>
    <xf numFmtId="0" fontId="17" fillId="8" borderId="49" xfId="0" applyFont="1" applyFill="1" applyBorder="1"/>
    <xf numFmtId="0" fontId="2" fillId="3" borderId="1" xfId="0" applyFont="1" applyFill="1" applyBorder="1" applyAlignment="1">
      <alignment horizontal="center"/>
    </xf>
    <xf numFmtId="0" fontId="15" fillId="5" borderId="6" xfId="0" applyFont="1" applyFill="1" applyBorder="1"/>
    <xf numFmtId="0" fontId="17" fillId="8" borderId="50" xfId="0" applyFont="1" applyFill="1" applyBorder="1"/>
    <xf numFmtId="0" fontId="17" fillId="8" borderId="80" xfId="0" applyFont="1" applyFill="1" applyBorder="1"/>
    <xf numFmtId="1" fontId="15" fillId="6" borderId="10" xfId="0" applyNumberFormat="1" applyFont="1" applyFill="1" applyBorder="1" applyAlignment="1">
      <alignment horizontal="center"/>
    </xf>
    <xf numFmtId="0" fontId="47" fillId="19" borderId="85" xfId="0" applyFont="1" applyFill="1" applyBorder="1"/>
    <xf numFmtId="0" fontId="16" fillId="22" borderId="81" xfId="0" applyFont="1" applyFill="1" applyBorder="1" applyAlignment="1" applyProtection="1">
      <alignment horizontal="center"/>
      <protection locked="0"/>
    </xf>
    <xf numFmtId="0" fontId="16" fillId="22" borderId="82" xfId="0" applyFont="1" applyFill="1" applyBorder="1" applyAlignment="1" applyProtection="1">
      <alignment horizontal="center"/>
      <protection locked="0"/>
    </xf>
    <xf numFmtId="0" fontId="47" fillId="19" borderId="91" xfId="0" applyFont="1" applyFill="1" applyBorder="1"/>
    <xf numFmtId="0" fontId="16" fillId="15" borderId="1" xfId="0" applyFont="1" applyFill="1" applyBorder="1" applyAlignment="1" applyProtection="1">
      <alignment horizontal="center"/>
      <protection locked="0"/>
    </xf>
    <xf numFmtId="0" fontId="10" fillId="15" borderId="1" xfId="0" applyFont="1" applyFill="1" applyBorder="1" applyAlignment="1">
      <alignment horizontal="center"/>
    </xf>
    <xf numFmtId="0" fontId="9" fillId="0" borderId="100" xfId="0" applyFont="1" applyFill="1" applyBorder="1"/>
    <xf numFmtId="0" fontId="9" fillId="0" borderId="31" xfId="0" applyFont="1" applyFill="1" applyBorder="1"/>
    <xf numFmtId="0" fontId="7" fillId="0" borderId="1" xfId="0" applyFont="1" applyFill="1" applyBorder="1"/>
    <xf numFmtId="0" fontId="34" fillId="3" borderId="142" xfId="0" applyFont="1" applyFill="1" applyBorder="1" applyAlignment="1">
      <alignment horizontal="center"/>
    </xf>
    <xf numFmtId="0" fontId="34" fillId="3" borderId="143" xfId="0" applyFont="1" applyFill="1" applyBorder="1" applyAlignment="1">
      <alignment horizontal="center"/>
    </xf>
    <xf numFmtId="0" fontId="34" fillId="3" borderId="144" xfId="0" applyFont="1" applyFill="1" applyBorder="1" applyAlignment="1">
      <alignment horizontal="center" wrapText="1"/>
    </xf>
    <xf numFmtId="0" fontId="11" fillId="17" borderId="145" xfId="0" applyFont="1" applyFill="1" applyBorder="1" applyAlignment="1">
      <alignment horizontal="right"/>
    </xf>
    <xf numFmtId="0" fontId="23" fillId="17" borderId="146" xfId="0" applyFont="1" applyFill="1" applyBorder="1" applyAlignment="1">
      <alignment horizontal="center"/>
    </xf>
    <xf numFmtId="0" fontId="23" fillId="17" borderId="147" xfId="0" applyFont="1" applyFill="1" applyBorder="1" applyAlignment="1">
      <alignment horizontal="center"/>
    </xf>
    <xf numFmtId="0" fontId="11" fillId="18" borderId="37" xfId="0" applyFont="1" applyFill="1" applyBorder="1" applyAlignment="1">
      <alignment horizontal="right"/>
    </xf>
    <xf numFmtId="0" fontId="23" fillId="18" borderId="2" xfId="0" applyFont="1" applyFill="1" applyBorder="1" applyAlignment="1">
      <alignment horizontal="center"/>
    </xf>
    <xf numFmtId="0" fontId="23" fillId="18" borderId="148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right"/>
    </xf>
    <xf numFmtId="0" fontId="23" fillId="6" borderId="2" xfId="0" applyFont="1" applyFill="1" applyBorder="1" applyAlignment="1">
      <alignment horizontal="center"/>
    </xf>
    <xf numFmtId="0" fontId="23" fillId="6" borderId="148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right"/>
    </xf>
    <xf numFmtId="0" fontId="23" fillId="5" borderId="2" xfId="0" applyFont="1" applyFill="1" applyBorder="1" applyAlignment="1">
      <alignment horizontal="center"/>
    </xf>
    <xf numFmtId="0" fontId="23" fillId="5" borderId="148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right"/>
    </xf>
    <xf numFmtId="0" fontId="23" fillId="13" borderId="2" xfId="0" applyFont="1" applyFill="1" applyBorder="1" applyAlignment="1">
      <alignment horizontal="center"/>
    </xf>
    <xf numFmtId="0" fontId="23" fillId="13" borderId="148" xfId="0" applyFont="1" applyFill="1" applyBorder="1" applyAlignment="1">
      <alignment horizontal="center"/>
    </xf>
    <xf numFmtId="0" fontId="35" fillId="8" borderId="37" xfId="0" applyFont="1" applyFill="1" applyBorder="1" applyAlignment="1">
      <alignment horizontal="right"/>
    </xf>
    <xf numFmtId="0" fontId="36" fillId="8" borderId="2" xfId="0" applyFont="1" applyFill="1" applyBorder="1" applyAlignment="1">
      <alignment horizontal="center"/>
    </xf>
    <xf numFmtId="0" fontId="36" fillId="8" borderId="148" xfId="0" applyFont="1" applyFill="1" applyBorder="1" applyAlignment="1">
      <alignment horizontal="center"/>
    </xf>
    <xf numFmtId="5" fontId="60" fillId="5" borderId="150" xfId="1" applyNumberFormat="1" applyFont="1" applyFill="1" applyBorder="1" applyProtection="1"/>
    <xf numFmtId="0" fontId="20" fillId="10" borderId="151" xfId="0" applyFont="1" applyFill="1" applyBorder="1" applyAlignment="1">
      <alignment horizontal="center" wrapText="1"/>
    </xf>
    <xf numFmtId="0" fontId="4" fillId="0" borderId="152" xfId="0" applyFont="1" applyFill="1" applyBorder="1" applyAlignment="1">
      <alignment horizontal="center"/>
    </xf>
    <xf numFmtId="0" fontId="12" fillId="0" borderId="153" xfId="0" applyFont="1" applyFill="1" applyBorder="1" applyAlignment="1">
      <alignment horizontal="center" wrapText="1"/>
    </xf>
    <xf numFmtId="0" fontId="44" fillId="0" borderId="153" xfId="0" applyFont="1" applyFill="1" applyBorder="1" applyAlignment="1">
      <alignment horizontal="center"/>
    </xf>
    <xf numFmtId="0" fontId="2" fillId="0" borderId="153" xfId="0" applyFont="1" applyFill="1" applyBorder="1" applyAlignment="1">
      <alignment horizontal="center"/>
    </xf>
    <xf numFmtId="0" fontId="2" fillId="15" borderId="154" xfId="0" applyFont="1" applyFill="1" applyBorder="1" applyAlignment="1">
      <alignment horizontal="center"/>
    </xf>
    <xf numFmtId="0" fontId="4" fillId="0" borderId="155" xfId="0" applyFont="1" applyFill="1" applyBorder="1" applyAlignment="1">
      <alignment horizontal="center"/>
    </xf>
    <xf numFmtId="0" fontId="57" fillId="0" borderId="156" xfId="0" applyFont="1" applyFill="1" applyBorder="1" applyAlignment="1">
      <alignment horizontal="center" wrapText="1"/>
    </xf>
    <xf numFmtId="0" fontId="44" fillId="0" borderId="156" xfId="0" applyFont="1" applyFill="1" applyBorder="1" applyAlignment="1">
      <alignment horizontal="center"/>
    </xf>
    <xf numFmtId="0" fontId="2" fillId="0" borderId="156" xfId="0" applyFont="1" applyFill="1" applyBorder="1" applyAlignment="1">
      <alignment horizontal="center"/>
    </xf>
    <xf numFmtId="0" fontId="2" fillId="15" borderId="157" xfId="0" applyFont="1" applyFill="1" applyBorder="1" applyAlignment="1">
      <alignment horizontal="center"/>
    </xf>
    <xf numFmtId="0" fontId="12" fillId="0" borderId="156" xfId="0" applyFont="1" applyFill="1" applyBorder="1" applyAlignment="1">
      <alignment horizontal="center" wrapText="1"/>
    </xf>
    <xf numFmtId="0" fontId="54" fillId="0" borderId="156" xfId="0" applyFont="1" applyFill="1" applyBorder="1" applyAlignment="1">
      <alignment horizontal="center" wrapText="1"/>
    </xf>
    <xf numFmtId="0" fontId="56" fillId="0" borderId="156" xfId="0" applyFont="1" applyFill="1" applyBorder="1" applyAlignment="1">
      <alignment horizontal="center" wrapText="1"/>
    </xf>
    <xf numFmtId="0" fontId="55" fillId="0" borderId="156" xfId="0" applyFont="1" applyFill="1" applyBorder="1" applyAlignment="1">
      <alignment horizontal="center" wrapText="1"/>
    </xf>
    <xf numFmtId="0" fontId="53" fillId="0" borderId="156" xfId="0" applyFont="1" applyFill="1" applyBorder="1" applyAlignment="1">
      <alignment horizontal="center" wrapText="1"/>
    </xf>
    <xf numFmtId="0" fontId="0" fillId="0" borderId="155" xfId="0" applyBorder="1" applyAlignment="1">
      <alignment horizontal="center"/>
    </xf>
    <xf numFmtId="0" fontId="52" fillId="0" borderId="156" xfId="0" applyFont="1" applyFill="1" applyBorder="1" applyAlignment="1">
      <alignment horizontal="center"/>
    </xf>
    <xf numFmtId="164" fontId="4" fillId="0" borderId="156" xfId="0" applyNumberFormat="1" applyFont="1" applyFill="1" applyBorder="1" applyAlignment="1">
      <alignment horizontal="center" wrapText="1"/>
    </xf>
    <xf numFmtId="0" fontId="1" fillId="0" borderId="156" xfId="0" applyFont="1" applyFill="1" applyBorder="1" applyAlignment="1">
      <alignment horizontal="center"/>
    </xf>
    <xf numFmtId="0" fontId="0" fillId="0" borderId="158" xfId="0" applyBorder="1" applyAlignment="1">
      <alignment horizontal="center"/>
    </xf>
    <xf numFmtId="0" fontId="52" fillId="0" borderId="159" xfId="0" applyFont="1" applyFill="1" applyBorder="1" applyAlignment="1">
      <alignment horizontal="center"/>
    </xf>
    <xf numFmtId="0" fontId="44" fillId="0" borderId="159" xfId="0" applyFont="1" applyFill="1" applyBorder="1" applyAlignment="1">
      <alignment horizontal="center"/>
    </xf>
    <xf numFmtId="0" fontId="44" fillId="0" borderId="159" xfId="0" applyFont="1" applyFill="1" applyBorder="1" applyAlignment="1">
      <alignment horizontal="right"/>
    </xf>
    <xf numFmtId="0" fontId="1" fillId="0" borderId="159" xfId="0" applyFont="1" applyFill="1" applyBorder="1" applyAlignment="1">
      <alignment horizontal="center"/>
    </xf>
    <xf numFmtId="0" fontId="2" fillId="15" borderId="160" xfId="0" applyFont="1" applyFill="1" applyBorder="1" applyAlignment="1">
      <alignment horizontal="center"/>
    </xf>
    <xf numFmtId="14" fontId="1" fillId="0" borderId="153" xfId="0" applyNumberFormat="1" applyFont="1" applyFill="1" applyBorder="1" applyAlignment="1">
      <alignment horizontal="center"/>
    </xf>
    <xf numFmtId="0" fontId="1" fillId="0" borderId="153" xfId="0" applyFont="1" applyFill="1" applyBorder="1"/>
    <xf numFmtId="0" fontId="1" fillId="0" borderId="153" xfId="0" applyFont="1" applyFill="1" applyBorder="1" applyAlignment="1">
      <alignment horizontal="center" wrapText="1"/>
    </xf>
    <xf numFmtId="14" fontId="1" fillId="0" borderId="156" xfId="0" applyNumberFormat="1" applyFont="1" applyFill="1" applyBorder="1" applyAlignment="1">
      <alignment horizontal="center"/>
    </xf>
    <xf numFmtId="0" fontId="1" fillId="0" borderId="156" xfId="0" applyFont="1" applyFill="1" applyBorder="1"/>
    <xf numFmtId="0" fontId="1" fillId="0" borderId="156" xfId="0" applyFont="1" applyFill="1" applyBorder="1" applyAlignment="1">
      <alignment horizontal="center" wrapText="1"/>
    </xf>
    <xf numFmtId="0" fontId="4" fillId="0" borderId="161" xfId="0" applyFont="1" applyFill="1" applyBorder="1" applyAlignment="1">
      <alignment horizontal="center"/>
    </xf>
    <xf numFmtId="0" fontId="65" fillId="15" borderId="1" xfId="0" applyFont="1" applyFill="1" applyBorder="1" applyAlignment="1">
      <alignment horizontal="center"/>
    </xf>
    <xf numFmtId="0" fontId="28" fillId="0" borderId="57" xfId="0" applyFont="1" applyBorder="1"/>
    <xf numFmtId="0" fontId="28" fillId="0" borderId="10" xfId="0" applyFont="1" applyBorder="1"/>
    <xf numFmtId="0" fontId="80" fillId="8" borderId="0" xfId="0" applyFont="1" applyFill="1" applyBorder="1"/>
    <xf numFmtId="0" fontId="79" fillId="8" borderId="0" xfId="0" applyFont="1" applyFill="1" applyBorder="1" applyAlignment="1">
      <alignment horizontal="center"/>
    </xf>
    <xf numFmtId="0" fontId="82" fillId="8" borderId="51" xfId="0" applyFont="1" applyFill="1" applyBorder="1"/>
    <xf numFmtId="0" fontId="82" fillId="8" borderId="0" xfId="0" applyFont="1" applyFill="1" applyBorder="1"/>
    <xf numFmtId="0" fontId="81" fillId="8" borderId="51" xfId="0" applyFont="1" applyFill="1" applyBorder="1"/>
    <xf numFmtId="0" fontId="81" fillId="8" borderId="0" xfId="0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81" fillId="8" borderId="0" xfId="0" applyFont="1" applyFill="1"/>
    <xf numFmtId="1" fontId="28" fillId="0" borderId="1" xfId="0" applyNumberFormat="1" applyFont="1" applyFill="1" applyBorder="1"/>
    <xf numFmtId="0" fontId="80" fillId="8" borderId="59" xfId="0" applyFont="1" applyFill="1" applyBorder="1"/>
    <xf numFmtId="0" fontId="80" fillId="8" borderId="60" xfId="0" applyFont="1" applyFill="1" applyBorder="1"/>
    <xf numFmtId="0" fontId="79" fillId="8" borderId="1" xfId="0" applyFont="1" applyFill="1" applyBorder="1" applyAlignment="1">
      <alignment horizontal="center"/>
    </xf>
    <xf numFmtId="1" fontId="80" fillId="8" borderId="58" xfId="0" applyNumberFormat="1" applyFont="1" applyFill="1" applyBorder="1"/>
    <xf numFmtId="0" fontId="83" fillId="27" borderId="1" xfId="0" applyFont="1" applyFill="1" applyBorder="1" applyAlignment="1">
      <alignment horizontal="center"/>
    </xf>
    <xf numFmtId="0" fontId="20" fillId="8" borderId="57" xfId="0" applyFont="1" applyFill="1" applyBorder="1"/>
    <xf numFmtId="0" fontId="20" fillId="8" borderId="10" xfId="0" applyFont="1" applyFill="1" applyBorder="1"/>
    <xf numFmtId="14" fontId="78" fillId="8" borderId="57" xfId="0" applyNumberFormat="1" applyFont="1" applyFill="1" applyBorder="1" applyAlignment="1">
      <alignment horizontal="left"/>
    </xf>
    <xf numFmtId="14" fontId="78" fillId="8" borderId="10" xfId="0" applyNumberFormat="1" applyFont="1" applyFill="1" applyBorder="1" applyAlignment="1">
      <alignment horizontal="left"/>
    </xf>
    <xf numFmtId="1" fontId="78" fillId="8" borderId="58" xfId="0" applyNumberFormat="1" applyFont="1" applyFill="1" applyBorder="1"/>
    <xf numFmtId="0" fontId="79" fillId="8" borderId="57" xfId="0" applyFont="1" applyFill="1" applyBorder="1"/>
    <xf numFmtId="0" fontId="79" fillId="8" borderId="10" xfId="0" applyFont="1" applyFill="1" applyBorder="1"/>
    <xf numFmtId="1" fontId="79" fillId="8" borderId="58" xfId="0" applyNumberFormat="1" applyFont="1" applyFill="1" applyBorder="1"/>
    <xf numFmtId="0" fontId="11" fillId="8" borderId="57" xfId="0" applyFont="1" applyFill="1" applyBorder="1" applyAlignment="1">
      <alignment horizontal="left"/>
    </xf>
    <xf numFmtId="0" fontId="11" fillId="8" borderId="10" xfId="0" applyFont="1" applyFill="1" applyBorder="1" applyAlignment="1">
      <alignment horizontal="left"/>
    </xf>
    <xf numFmtId="1" fontId="35" fillId="8" borderId="58" xfId="0" applyNumberFormat="1" applyFont="1" applyFill="1" applyBorder="1"/>
    <xf numFmtId="0" fontId="16" fillId="2" borderId="29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15" borderId="29" xfId="0" applyFont="1" applyFill="1" applyBorder="1" applyAlignment="1" applyProtection="1">
      <alignment horizontal="center"/>
      <protection locked="0"/>
    </xf>
    <xf numFmtId="0" fontId="48" fillId="27" borderId="29" xfId="0" applyFont="1" applyFill="1" applyBorder="1" applyAlignment="1" applyProtection="1">
      <alignment horizontal="center"/>
      <protection locked="0"/>
    </xf>
    <xf numFmtId="1" fontId="16" fillId="0" borderId="58" xfId="0" applyNumberFormat="1" applyFont="1" applyFill="1" applyBorder="1" applyAlignment="1">
      <alignment horizontal="center"/>
    </xf>
    <xf numFmtId="1" fontId="16" fillId="0" borderId="58" xfId="0" applyNumberFormat="1" applyFont="1" applyBorder="1" applyAlignment="1">
      <alignment horizontal="center"/>
    </xf>
    <xf numFmtId="0" fontId="66" fillId="27" borderId="1" xfId="0" applyFont="1" applyFill="1" applyBorder="1" applyAlignment="1">
      <alignment horizontal="center"/>
    </xf>
    <xf numFmtId="1" fontId="16" fillId="0" borderId="58" xfId="0" applyNumberFormat="1" applyFont="1" applyFill="1" applyBorder="1" applyAlignment="1">
      <alignment horizontal="right"/>
    </xf>
    <xf numFmtId="1" fontId="16" fillId="0" borderId="58" xfId="0" applyNumberFormat="1" applyFont="1" applyBorder="1" applyAlignment="1">
      <alignment horizontal="right"/>
    </xf>
    <xf numFmtId="1" fontId="85" fillId="0" borderId="58" xfId="0" applyNumberFormat="1" applyFont="1" applyFill="1" applyBorder="1" applyAlignment="1">
      <alignment horizontal="right"/>
    </xf>
    <xf numFmtId="0" fontId="7" fillId="0" borderId="10" xfId="0" applyFont="1" applyBorder="1"/>
    <xf numFmtId="0" fontId="0" fillId="0" borderId="10" xfId="0" applyFill="1" applyBorder="1"/>
    <xf numFmtId="0" fontId="10" fillId="9" borderId="1" xfId="0" applyFont="1" applyFill="1" applyBorder="1"/>
    <xf numFmtId="0" fontId="10" fillId="9" borderId="1" xfId="0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right"/>
    </xf>
    <xf numFmtId="14" fontId="33" fillId="9" borderId="57" xfId="0" applyNumberFormat="1" applyFont="1" applyFill="1" applyBorder="1" applyAlignment="1">
      <alignment horizontal="left"/>
    </xf>
    <xf numFmtId="14" fontId="33" fillId="9" borderId="10" xfId="0" applyNumberFormat="1" applyFont="1" applyFill="1" applyBorder="1" applyAlignment="1">
      <alignment horizontal="left"/>
    </xf>
    <xf numFmtId="1" fontId="15" fillId="9" borderId="58" xfId="0" applyNumberFormat="1" applyFont="1" applyFill="1" applyBorder="1" applyAlignment="1">
      <alignment horizontal="center"/>
    </xf>
    <xf numFmtId="1" fontId="15" fillId="0" borderId="58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0" fontId="0" fillId="19" borderId="0" xfId="0" applyFill="1"/>
    <xf numFmtId="1" fontId="26" fillId="0" borderId="1" xfId="0" applyNumberFormat="1" applyFont="1" applyFill="1" applyBorder="1"/>
    <xf numFmtId="0" fontId="11" fillId="0" borderId="1" xfId="0" applyFont="1" applyBorder="1" applyAlignment="1">
      <alignment horizontal="left"/>
    </xf>
    <xf numFmtId="0" fontId="86" fillId="8" borderId="0" xfId="0" applyFont="1" applyFill="1"/>
    <xf numFmtId="0" fontId="87" fillId="8" borderId="0" xfId="0" applyFont="1" applyFill="1"/>
    <xf numFmtId="0" fontId="33" fillId="0" borderId="1" xfId="0" applyFont="1" applyFill="1" applyBorder="1" applyAlignment="1">
      <alignment horizontal="center"/>
    </xf>
    <xf numFmtId="0" fontId="33" fillId="15" borderId="1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57" xfId="0" applyFont="1" applyBorder="1"/>
    <xf numFmtId="0" fontId="9" fillId="0" borderId="10" xfId="0" applyFont="1" applyBorder="1"/>
    <xf numFmtId="1" fontId="18" fillId="0" borderId="58" xfId="0" applyNumberFormat="1" applyFont="1" applyFill="1" applyBorder="1"/>
    <xf numFmtId="1" fontId="12" fillId="0" borderId="58" xfId="0" applyNumberFormat="1" applyFont="1" applyFill="1" applyBorder="1"/>
    <xf numFmtId="0" fontId="88" fillId="8" borderId="0" xfId="0" applyFont="1" applyFill="1"/>
    <xf numFmtId="0" fontId="89" fillId="8" borderId="0" xfId="0" applyFont="1" applyFill="1"/>
    <xf numFmtId="0" fontId="88" fillId="8" borderId="1" xfId="0" applyFont="1" applyFill="1" applyBorder="1" applyAlignment="1">
      <alignment horizontal="center"/>
    </xf>
    <xf numFmtId="1" fontId="90" fillId="8" borderId="58" xfId="0" applyNumberFormat="1" applyFont="1" applyFill="1" applyBorder="1"/>
    <xf numFmtId="0" fontId="88" fillId="8" borderId="0" xfId="0" applyFont="1" applyFill="1" applyAlignment="1">
      <alignment horizontal="center"/>
    </xf>
    <xf numFmtId="0" fontId="50" fillId="8" borderId="0" xfId="0" applyFont="1" applyFill="1" applyBorder="1" applyAlignment="1">
      <alignment horizontal="center"/>
    </xf>
    <xf numFmtId="1" fontId="91" fillId="8" borderId="52" xfId="0" applyNumberFormat="1" applyFont="1" applyFill="1" applyBorder="1"/>
    <xf numFmtId="1" fontId="50" fillId="8" borderId="52" xfId="0" applyNumberFormat="1" applyFont="1" applyFill="1" applyBorder="1" applyAlignment="1">
      <alignment horizontal="center"/>
    </xf>
    <xf numFmtId="0" fontId="64" fillId="9" borderId="57" xfId="0" applyFont="1" applyFill="1" applyBorder="1"/>
    <xf numFmtId="0" fontId="64" fillId="9" borderId="10" xfId="0" applyFont="1" applyFill="1" applyBorder="1"/>
    <xf numFmtId="0" fontId="26" fillId="9" borderId="1" xfId="0" applyFont="1" applyFill="1" applyBorder="1" applyAlignment="1">
      <alignment horizontal="center"/>
    </xf>
    <xf numFmtId="1" fontId="92" fillId="9" borderId="58" xfId="0" applyNumberFormat="1" applyFont="1" applyFill="1" applyBorder="1"/>
    <xf numFmtId="1" fontId="31" fillId="0" borderId="58" xfId="0" applyNumberFormat="1" applyFont="1" applyFill="1" applyBorder="1"/>
    <xf numFmtId="1" fontId="2" fillId="9" borderId="58" xfId="0" applyNumberFormat="1" applyFont="1" applyFill="1" applyBorder="1"/>
    <xf numFmtId="1" fontId="2" fillId="0" borderId="58" xfId="0" applyNumberFormat="1" applyFont="1" applyFill="1" applyBorder="1"/>
    <xf numFmtId="1" fontId="15" fillId="0" borderId="58" xfId="0" applyNumberFormat="1" applyFont="1" applyFill="1" applyBorder="1"/>
    <xf numFmtId="0" fontId="93" fillId="27" borderId="1" xfId="0" applyFont="1" applyFill="1" applyBorder="1" applyAlignment="1">
      <alignment horizontal="center"/>
    </xf>
    <xf numFmtId="0" fontId="0" fillId="5" borderId="0" xfId="0" applyFill="1"/>
    <xf numFmtId="0" fontId="28" fillId="9" borderId="57" xfId="0" applyFont="1" applyFill="1" applyBorder="1"/>
    <xf numFmtId="0" fontId="28" fillId="9" borderId="10" xfId="0" applyFont="1" applyFill="1" applyBorder="1"/>
    <xf numFmtId="1" fontId="28" fillId="9" borderId="58" xfId="0" applyNumberFormat="1" applyFont="1" applyFill="1" applyBorder="1"/>
    <xf numFmtId="0" fontId="3" fillId="9" borderId="57" xfId="0" applyFont="1" applyFill="1" applyBorder="1"/>
    <xf numFmtId="0" fontId="3" fillId="9" borderId="10" xfId="0" applyFont="1" applyFill="1" applyBorder="1"/>
    <xf numFmtId="1" fontId="3" fillId="9" borderId="58" xfId="0" applyNumberFormat="1" applyFont="1" applyFill="1" applyBorder="1"/>
    <xf numFmtId="0" fontId="29" fillId="28" borderId="2" xfId="0" applyFont="1" applyFill="1" applyBorder="1" applyAlignment="1"/>
    <xf numFmtId="0" fontId="30" fillId="28" borderId="2" xfId="0" applyFont="1" applyFill="1" applyBorder="1" applyAlignment="1"/>
    <xf numFmtId="0" fontId="29" fillId="28" borderId="8" xfId="0" applyFont="1" applyFill="1" applyBorder="1" applyAlignment="1">
      <alignment horizontal="left"/>
    </xf>
    <xf numFmtId="0" fontId="29" fillId="28" borderId="4" xfId="0" applyFont="1" applyFill="1" applyBorder="1" applyAlignment="1">
      <alignment horizontal="left"/>
    </xf>
    <xf numFmtId="14" fontId="15" fillId="28" borderId="2" xfId="0" applyNumberFormat="1" applyFont="1" applyFill="1" applyBorder="1"/>
    <xf numFmtId="0" fontId="29" fillId="26" borderId="2" xfId="0" applyFont="1" applyFill="1" applyBorder="1" applyAlignment="1"/>
    <xf numFmtId="14" fontId="29" fillId="26" borderId="8" xfId="0" applyNumberFormat="1" applyFont="1" applyFill="1" applyBorder="1" applyAlignment="1">
      <alignment horizontal="left"/>
    </xf>
    <xf numFmtId="14" fontId="29" fillId="26" borderId="4" xfId="0" applyNumberFormat="1" applyFont="1" applyFill="1" applyBorder="1" applyAlignment="1">
      <alignment horizontal="left"/>
    </xf>
    <xf numFmtId="0" fontId="30" fillId="26" borderId="2" xfId="0" applyFont="1" applyFill="1" applyBorder="1" applyAlignment="1"/>
    <xf numFmtId="0" fontId="29" fillId="26" borderId="8" xfId="0" applyFont="1" applyFill="1" applyBorder="1" applyAlignment="1">
      <alignment horizontal="left"/>
    </xf>
    <xf numFmtId="0" fontId="29" fillId="26" borderId="4" xfId="0" applyFont="1" applyFill="1" applyBorder="1" applyAlignment="1">
      <alignment horizontal="left"/>
    </xf>
    <xf numFmtId="14" fontId="15" fillId="26" borderId="2" xfId="0" applyNumberFormat="1" applyFont="1" applyFill="1" applyBorder="1"/>
    <xf numFmtId="0" fontId="29" fillId="7" borderId="2" xfId="0" applyFont="1" applyFill="1" applyBorder="1" applyAlignment="1"/>
    <xf numFmtId="0" fontId="29" fillId="7" borderId="8" xfId="0" applyFont="1" applyFill="1" applyBorder="1" applyAlignment="1">
      <alignment horizontal="left"/>
    </xf>
    <xf numFmtId="0" fontId="29" fillId="7" borderId="4" xfId="0" applyFont="1" applyFill="1" applyBorder="1" applyAlignment="1">
      <alignment horizontal="left"/>
    </xf>
    <xf numFmtId="0" fontId="30" fillId="7" borderId="2" xfId="0" applyFont="1" applyFill="1" applyBorder="1" applyAlignment="1"/>
    <xf numFmtId="14" fontId="15" fillId="7" borderId="2" xfId="0" applyNumberFormat="1" applyFont="1" applyFill="1" applyBorder="1"/>
    <xf numFmtId="0" fontId="29" fillId="29" borderId="2" xfId="0" applyFont="1" applyFill="1" applyBorder="1" applyAlignment="1"/>
    <xf numFmtId="0" fontId="29" fillId="29" borderId="8" xfId="0" applyFont="1" applyFill="1" applyBorder="1" applyAlignment="1">
      <alignment horizontal="left"/>
    </xf>
    <xf numFmtId="0" fontId="29" fillId="29" borderId="4" xfId="0" applyFont="1" applyFill="1" applyBorder="1" applyAlignment="1">
      <alignment horizontal="left"/>
    </xf>
    <xf numFmtId="0" fontId="30" fillId="29" borderId="2" xfId="0" applyFont="1" applyFill="1" applyBorder="1" applyAlignment="1"/>
    <xf numFmtId="14" fontId="15" fillId="29" borderId="2" xfId="0" applyNumberFormat="1" applyFont="1" applyFill="1" applyBorder="1"/>
    <xf numFmtId="0" fontId="29" fillId="30" borderId="2" xfId="0" applyFont="1" applyFill="1" applyBorder="1" applyAlignment="1"/>
    <xf numFmtId="0" fontId="29" fillId="30" borderId="8" xfId="0" applyFont="1" applyFill="1" applyBorder="1" applyAlignment="1">
      <alignment horizontal="left"/>
    </xf>
    <xf numFmtId="0" fontId="29" fillId="30" borderId="4" xfId="0" applyFont="1" applyFill="1" applyBorder="1" applyAlignment="1">
      <alignment horizontal="left"/>
    </xf>
    <xf numFmtId="0" fontId="30" fillId="30" borderId="2" xfId="0" applyFont="1" applyFill="1" applyBorder="1" applyAlignment="1"/>
    <xf numFmtId="14" fontId="15" fillId="30" borderId="2" xfId="0" applyNumberFormat="1" applyFont="1" applyFill="1" applyBorder="1"/>
    <xf numFmtId="0" fontId="29" fillId="31" borderId="2" xfId="0" applyFont="1" applyFill="1" applyBorder="1" applyAlignment="1"/>
    <xf numFmtId="0" fontId="29" fillId="31" borderId="8" xfId="0" applyFont="1" applyFill="1" applyBorder="1" applyAlignment="1">
      <alignment horizontal="left"/>
    </xf>
    <xf numFmtId="0" fontId="29" fillId="31" borderId="4" xfId="0" applyFont="1" applyFill="1" applyBorder="1" applyAlignment="1">
      <alignment horizontal="left"/>
    </xf>
    <xf numFmtId="0" fontId="30" fillId="31" borderId="2" xfId="0" applyFont="1" applyFill="1" applyBorder="1" applyAlignment="1"/>
    <xf numFmtId="14" fontId="15" fillId="31" borderId="2" xfId="0" applyNumberFormat="1" applyFont="1" applyFill="1" applyBorder="1"/>
    <xf numFmtId="0" fontId="31" fillId="24" borderId="2" xfId="0" applyFont="1" applyFill="1" applyBorder="1" applyAlignment="1">
      <alignment horizontal="center"/>
    </xf>
    <xf numFmtId="0" fontId="31" fillId="24" borderId="2" xfId="0" applyFont="1" applyFill="1" applyBorder="1" applyAlignment="1">
      <alignment horizontal="center" wrapText="1"/>
    </xf>
    <xf numFmtId="0" fontId="32" fillId="24" borderId="2" xfId="0" applyFont="1" applyFill="1" applyBorder="1" applyAlignment="1">
      <alignment horizontal="center" wrapText="1"/>
    </xf>
    <xf numFmtId="0" fontId="15" fillId="24" borderId="2" xfId="0" applyFont="1" applyFill="1" applyBorder="1" applyAlignment="1">
      <alignment horizontal="center" wrapText="1"/>
    </xf>
    <xf numFmtId="0" fontId="29" fillId="32" borderId="2" xfId="0" applyFont="1" applyFill="1" applyBorder="1" applyAlignment="1"/>
    <xf numFmtId="0" fontId="29" fillId="32" borderId="8" xfId="0" applyFont="1" applyFill="1" applyBorder="1" applyAlignment="1">
      <alignment horizontal="left"/>
    </xf>
    <xf numFmtId="0" fontId="29" fillId="32" borderId="4" xfId="0" applyFont="1" applyFill="1" applyBorder="1" applyAlignment="1">
      <alignment horizontal="left"/>
    </xf>
    <xf numFmtId="0" fontId="30" fillId="32" borderId="2" xfId="0" applyFont="1" applyFill="1" applyBorder="1" applyAlignment="1"/>
    <xf numFmtId="14" fontId="15" fillId="32" borderId="2" xfId="0" applyNumberFormat="1" applyFont="1" applyFill="1" applyBorder="1"/>
    <xf numFmtId="0" fontId="48" fillId="27" borderId="1" xfId="0" applyFont="1" applyFill="1" applyBorder="1" applyAlignment="1" applyProtection="1">
      <alignment horizontal="center"/>
      <protection locked="0"/>
    </xf>
    <xf numFmtId="0" fontId="9" fillId="9" borderId="57" xfId="0" applyFont="1" applyFill="1" applyBorder="1"/>
    <xf numFmtId="0" fontId="9" fillId="9" borderId="10" xfId="0" applyFont="1" applyFill="1" applyBorder="1"/>
    <xf numFmtId="0" fontId="33" fillId="9" borderId="1" xfId="0" applyFont="1" applyFill="1" applyBorder="1" applyAlignment="1">
      <alignment horizontal="center"/>
    </xf>
    <xf numFmtId="1" fontId="12" fillId="9" borderId="58" xfId="0" applyNumberFormat="1" applyFont="1" applyFill="1" applyBorder="1"/>
    <xf numFmtId="0" fontId="11" fillId="9" borderId="57" xfId="0" applyFont="1" applyFill="1" applyBorder="1"/>
    <xf numFmtId="0" fontId="11" fillId="9" borderId="10" xfId="0" applyFont="1" applyFill="1" applyBorder="1"/>
    <xf numFmtId="1" fontId="11" fillId="9" borderId="58" xfId="0" applyNumberFormat="1" applyFont="1" applyFill="1" applyBorder="1"/>
    <xf numFmtId="0" fontId="26" fillId="9" borderId="10" xfId="0" applyFont="1" applyFill="1" applyBorder="1"/>
    <xf numFmtId="0" fontId="94" fillId="22" borderId="38" xfId="0" applyFont="1" applyFill="1" applyBorder="1" applyAlignment="1">
      <alignment horizontal="center"/>
    </xf>
    <xf numFmtId="0" fontId="23" fillId="22" borderId="39" xfId="0" applyFont="1" applyFill="1" applyBorder="1" applyAlignment="1">
      <alignment horizontal="center"/>
    </xf>
    <xf numFmtId="0" fontId="23" fillId="22" borderId="149" xfId="0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1" xfId="0" applyFont="1" applyFill="1" applyBorder="1" applyAlignment="1">
      <alignment horizontal="left"/>
    </xf>
    <xf numFmtId="0" fontId="2" fillId="2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27" fillId="9" borderId="57" xfId="0" applyFont="1" applyFill="1" applyBorder="1"/>
    <xf numFmtId="0" fontId="27" fillId="9" borderId="10" xfId="0" applyFont="1" applyFill="1" applyBorder="1"/>
    <xf numFmtId="1" fontId="16" fillId="9" borderId="58" xfId="0" applyNumberFormat="1" applyFont="1" applyFill="1" applyBorder="1" applyAlignment="1">
      <alignment horizontal="center"/>
    </xf>
    <xf numFmtId="1" fontId="27" fillId="9" borderId="58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15" borderId="29" xfId="0" applyFont="1" applyFill="1" applyBorder="1" applyAlignment="1" applyProtection="1">
      <alignment horizontal="center"/>
      <protection locked="0"/>
    </xf>
    <xf numFmtId="1" fontId="11" fillId="0" borderId="6" xfId="0" applyNumberFormat="1" applyFont="1" applyBorder="1"/>
    <xf numFmtId="0" fontId="11" fillId="9" borderId="1" xfId="0" applyFont="1" applyFill="1" applyBorder="1"/>
    <xf numFmtId="1" fontId="11" fillId="9" borderId="1" xfId="0" applyNumberFormat="1" applyFont="1" applyFill="1" applyBorder="1"/>
    <xf numFmtId="14" fontId="11" fillId="0" borderId="1" xfId="0" applyNumberFormat="1" applyFont="1" applyFill="1" applyBorder="1" applyAlignment="1">
      <alignment horizontal="left"/>
    </xf>
    <xf numFmtId="0" fontId="11" fillId="9" borderId="57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1" fontId="16" fillId="9" borderId="58" xfId="0" applyNumberFormat="1" applyFont="1" applyFill="1" applyBorder="1"/>
    <xf numFmtId="0" fontId="95" fillId="19" borderId="141" xfId="0" applyFont="1" applyFill="1" applyBorder="1" applyAlignment="1">
      <alignment horizontal="center" textRotation="90" wrapText="1"/>
    </xf>
    <xf numFmtId="2" fontId="96" fillId="0" borderId="0" xfId="0" applyNumberFormat="1" applyFont="1"/>
    <xf numFmtId="1" fontId="96" fillId="0" borderId="0" xfId="0" applyNumberFormat="1" applyFont="1"/>
    <xf numFmtId="1" fontId="96" fillId="0" borderId="0" xfId="0" applyNumberFormat="1" applyFont="1" applyAlignment="1">
      <alignment horizontal="center"/>
    </xf>
    <xf numFmtId="2" fontId="97" fillId="0" borderId="0" xfId="0" applyNumberFormat="1" applyFont="1"/>
    <xf numFmtId="0" fontId="97" fillId="0" borderId="0" xfId="0" applyFont="1"/>
    <xf numFmtId="0" fontId="22" fillId="29" borderId="166" xfId="0" applyFont="1" applyFill="1" applyBorder="1"/>
    <xf numFmtId="0" fontId="98" fillId="8" borderId="178" xfId="0" applyFont="1" applyFill="1" applyBorder="1" applyAlignment="1">
      <alignment horizontal="center" wrapText="1"/>
    </xf>
    <xf numFmtId="0" fontId="99" fillId="8" borderId="179" xfId="0" applyFont="1" applyFill="1" applyBorder="1" applyAlignment="1" applyProtection="1">
      <alignment horizontal="center"/>
      <protection locked="0"/>
    </xf>
    <xf numFmtId="2" fontId="100" fillId="8" borderId="180" xfId="0" applyNumberFormat="1" applyFont="1" applyFill="1" applyBorder="1" applyAlignment="1">
      <alignment horizontal="center" wrapText="1"/>
    </xf>
    <xf numFmtId="2" fontId="66" fillId="8" borderId="181" xfId="0" applyNumberFormat="1" applyFont="1" applyFill="1" applyBorder="1" applyAlignment="1">
      <alignment horizontal="center" wrapText="1"/>
    </xf>
    <xf numFmtId="2" fontId="101" fillId="8" borderId="182" xfId="0" applyNumberFormat="1" applyFont="1" applyFill="1" applyBorder="1" applyAlignment="1" applyProtection="1">
      <alignment horizontal="center"/>
      <protection locked="0"/>
    </xf>
    <xf numFmtId="2" fontId="102" fillId="8" borderId="183" xfId="0" applyNumberFormat="1" applyFont="1" applyFill="1" applyBorder="1" applyAlignment="1" applyProtection="1">
      <alignment horizontal="center"/>
      <protection locked="0"/>
    </xf>
    <xf numFmtId="2" fontId="101" fillId="8" borderId="184" xfId="0" applyNumberFormat="1" applyFont="1" applyFill="1" applyBorder="1" applyAlignment="1" applyProtection="1">
      <alignment horizontal="center"/>
      <protection locked="0"/>
    </xf>
    <xf numFmtId="2" fontId="102" fillId="8" borderId="185" xfId="0" applyNumberFormat="1" applyFont="1" applyFill="1" applyBorder="1" applyAlignment="1" applyProtection="1">
      <alignment horizontal="center"/>
      <protection locked="0"/>
    </xf>
    <xf numFmtId="1" fontId="31" fillId="4" borderId="168" xfId="0" applyNumberFormat="1" applyFont="1" applyFill="1" applyBorder="1" applyAlignment="1" applyProtection="1">
      <alignment horizontal="center"/>
      <protection locked="0"/>
    </xf>
    <xf numFmtId="1" fontId="31" fillId="4" borderId="166" xfId="0" applyNumberFormat="1" applyFont="1" applyFill="1" applyBorder="1" applyAlignment="1" applyProtection="1">
      <alignment horizontal="center"/>
      <protection locked="0"/>
    </xf>
    <xf numFmtId="2" fontId="31" fillId="4" borderId="166" xfId="0" applyNumberFormat="1" applyFont="1" applyFill="1" applyBorder="1" applyAlignment="1" applyProtection="1">
      <alignment horizontal="center"/>
      <protection locked="0"/>
    </xf>
    <xf numFmtId="2" fontId="73" fillId="4" borderId="167" xfId="0" applyNumberFormat="1" applyFont="1" applyFill="1" applyBorder="1" applyAlignment="1" applyProtection="1">
      <alignment horizontal="center"/>
      <protection locked="0"/>
    </xf>
    <xf numFmtId="0" fontId="20" fillId="29" borderId="0" xfId="0" applyFont="1" applyFill="1" applyBorder="1" applyAlignment="1">
      <alignment horizontal="center" wrapText="1"/>
    </xf>
    <xf numFmtId="0" fontId="9" fillId="29" borderId="164" xfId="0" applyFont="1" applyFill="1" applyBorder="1"/>
    <xf numFmtId="0" fontId="9" fillId="29" borderId="175" xfId="0" applyFont="1" applyFill="1" applyBorder="1" applyAlignment="1"/>
    <xf numFmtId="0" fontId="9" fillId="29" borderId="176" xfId="0" applyFont="1" applyFill="1" applyBorder="1" applyAlignment="1"/>
    <xf numFmtId="0" fontId="9" fillId="29" borderId="169" xfId="0" applyFont="1" applyFill="1" applyBorder="1"/>
    <xf numFmtId="0" fontId="15" fillId="29" borderId="165" xfId="0" applyFont="1" applyFill="1" applyBorder="1" applyAlignment="1">
      <alignment horizontal="center" wrapText="1"/>
    </xf>
    <xf numFmtId="0" fontId="22" fillId="29" borderId="170" xfId="0" applyFont="1" applyFill="1" applyBorder="1"/>
    <xf numFmtId="0" fontId="22" fillId="29" borderId="171" xfId="0" applyFont="1" applyFill="1" applyBorder="1"/>
    <xf numFmtId="0" fontId="22" fillId="29" borderId="172" xfId="0" applyFont="1" applyFill="1" applyBorder="1"/>
    <xf numFmtId="0" fontId="22" fillId="29" borderId="173" xfId="0" applyFont="1" applyFill="1" applyBorder="1"/>
    <xf numFmtId="0" fontId="22" fillId="29" borderId="174" xfId="0" applyFont="1" applyFill="1" applyBorder="1"/>
    <xf numFmtId="0" fontId="33" fillId="29" borderId="167" xfId="0" applyFont="1" applyFill="1" applyBorder="1" applyAlignment="1">
      <alignment horizontal="center" wrapText="1"/>
    </xf>
    <xf numFmtId="0" fontId="9" fillId="29" borderId="167" xfId="0" applyFont="1" applyFill="1" applyBorder="1" applyAlignment="1">
      <alignment horizontal="center" wrapText="1"/>
    </xf>
    <xf numFmtId="0" fontId="11" fillId="29" borderId="167" xfId="0" applyFont="1" applyFill="1" applyBorder="1" applyAlignment="1">
      <alignment horizontal="center" wrapText="1"/>
    </xf>
    <xf numFmtId="0" fontId="20" fillId="29" borderId="167" xfId="0" applyFont="1" applyFill="1" applyBorder="1" applyAlignment="1">
      <alignment horizontal="center" wrapText="1"/>
    </xf>
    <xf numFmtId="1" fontId="65" fillId="4" borderId="30" xfId="0" applyNumberFormat="1" applyFont="1" applyFill="1" applyBorder="1" applyAlignment="1">
      <alignment horizontal="center" wrapText="1"/>
    </xf>
    <xf numFmtId="1" fontId="28" fillId="4" borderId="163" xfId="0" applyNumberFormat="1" applyFont="1" applyFill="1" applyBorder="1" applyAlignment="1">
      <alignment horizontal="center" wrapText="1"/>
    </xf>
    <xf numFmtId="2" fontId="28" fillId="4" borderId="0" xfId="0" applyNumberFormat="1" applyFont="1" applyFill="1" applyBorder="1" applyAlignment="1">
      <alignment horizontal="center" wrapText="1"/>
    </xf>
    <xf numFmtId="2" fontId="11" fillId="4" borderId="164" xfId="0" applyNumberFormat="1" applyFont="1" applyFill="1" applyBorder="1" applyAlignment="1">
      <alignment horizontal="center" wrapText="1"/>
    </xf>
    <xf numFmtId="0" fontId="29" fillId="9" borderId="0" xfId="0" applyFont="1" applyFill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2" fillId="2" borderId="162" xfId="0" applyFont="1" applyFill="1" applyBorder="1" applyAlignment="1">
      <alignment horizontal="center"/>
    </xf>
    <xf numFmtId="0" fontId="103" fillId="4" borderId="162" xfId="0" applyFont="1" applyFill="1" applyBorder="1" applyAlignment="1">
      <alignment horizontal="center"/>
    </xf>
    <xf numFmtId="0" fontId="103" fillId="4" borderId="177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8" fillId="23" borderId="0" xfId="0" applyFont="1" applyFill="1" applyAlignment="1">
      <alignment horizontal="center"/>
    </xf>
    <xf numFmtId="0" fontId="46" fillId="21" borderId="0" xfId="0" applyFont="1" applyFill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5" fillId="19" borderId="129" xfId="0" applyFont="1" applyFill="1" applyBorder="1" applyAlignment="1">
      <alignment horizontal="center"/>
    </xf>
    <xf numFmtId="0" fontId="15" fillId="19" borderId="130" xfId="0" applyFont="1" applyFill="1" applyBorder="1" applyAlignment="1">
      <alignment horizontal="center"/>
    </xf>
    <xf numFmtId="0" fontId="15" fillId="19" borderId="131" xfId="0" applyFont="1" applyFill="1" applyBorder="1" applyAlignment="1">
      <alignment horizontal="center"/>
    </xf>
    <xf numFmtId="0" fontId="50" fillId="19" borderId="126" xfId="0" applyFont="1" applyFill="1" applyBorder="1" applyAlignment="1">
      <alignment horizontal="center"/>
    </xf>
    <xf numFmtId="0" fontId="50" fillId="19" borderId="127" xfId="0" applyFont="1" applyFill="1" applyBorder="1" applyAlignment="1">
      <alignment horizontal="center"/>
    </xf>
    <xf numFmtId="0" fontId="50" fillId="19" borderId="128" xfId="0" applyFont="1" applyFill="1" applyBorder="1" applyAlignment="1">
      <alignment horizontal="center"/>
    </xf>
    <xf numFmtId="14" fontId="20" fillId="9" borderId="134" xfId="0" applyNumberFormat="1" applyFont="1" applyFill="1" applyBorder="1" applyAlignment="1">
      <alignment horizontal="center"/>
    </xf>
    <xf numFmtId="14" fontId="20" fillId="9" borderId="135" xfId="0" applyNumberFormat="1" applyFont="1" applyFill="1" applyBorder="1" applyAlignment="1">
      <alignment horizontal="center"/>
    </xf>
    <xf numFmtId="0" fontId="41" fillId="16" borderId="46" xfId="0" applyFont="1" applyFill="1" applyBorder="1" applyAlignment="1">
      <alignment horizontal="right"/>
    </xf>
    <xf numFmtId="0" fontId="41" fillId="16" borderId="14" xfId="0" applyFont="1" applyFill="1" applyBorder="1" applyAlignment="1">
      <alignment horizontal="right"/>
    </xf>
    <xf numFmtId="0" fontId="15" fillId="17" borderId="1" xfId="0" applyFont="1" applyFill="1" applyBorder="1" applyAlignment="1">
      <alignment horizontal="right"/>
    </xf>
    <xf numFmtId="0" fontId="15" fillId="17" borderId="10" xfId="0" applyFont="1" applyFill="1" applyBorder="1" applyAlignment="1">
      <alignment horizontal="right"/>
    </xf>
    <xf numFmtId="0" fontId="69" fillId="17" borderId="47" xfId="0" applyFont="1" applyFill="1" applyBorder="1" applyAlignment="1">
      <alignment horizontal="center"/>
    </xf>
    <xf numFmtId="0" fontId="69" fillId="17" borderId="3" xfId="0" applyFont="1" applyFill="1" applyBorder="1" applyAlignment="1">
      <alignment horizontal="center"/>
    </xf>
    <xf numFmtId="0" fontId="69" fillId="17" borderId="1" xfId="0" applyFont="1" applyFill="1" applyBorder="1" applyAlignment="1">
      <alignment horizontal="center"/>
    </xf>
    <xf numFmtId="5" fontId="2" fillId="17" borderId="48" xfId="1" applyNumberFormat="1" applyFont="1" applyFill="1" applyBorder="1" applyAlignment="1" applyProtection="1">
      <alignment horizontal="right"/>
    </xf>
    <xf numFmtId="0" fontId="11" fillId="9" borderId="136" xfId="0" applyFont="1" applyFill="1" applyBorder="1" applyAlignment="1">
      <alignment horizontal="center"/>
    </xf>
    <xf numFmtId="0" fontId="11" fillId="9" borderId="137" xfId="0" applyFont="1" applyFill="1" applyBorder="1" applyAlignment="1">
      <alignment horizontal="center"/>
    </xf>
    <xf numFmtId="0" fontId="11" fillId="9" borderId="138" xfId="0" applyFont="1" applyFill="1" applyBorder="1" applyAlignment="1">
      <alignment horizontal="center"/>
    </xf>
    <xf numFmtId="0" fontId="72" fillId="15" borderId="0" xfId="0" applyFont="1" applyFill="1" applyAlignment="1">
      <alignment horizontal="right"/>
    </xf>
    <xf numFmtId="0" fontId="73" fillId="25" borderId="0" xfId="0" applyFont="1" applyFill="1" applyAlignment="1">
      <alignment horizontal="center"/>
    </xf>
    <xf numFmtId="0" fontId="1" fillId="0" borderId="156" xfId="0" quotePrefix="1" applyFont="1" applyFill="1" applyBorder="1" applyAlignment="1">
      <alignment horizontal="center"/>
    </xf>
    <xf numFmtId="0" fontId="1" fillId="0" borderId="15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17" borderId="42" xfId="0" applyFont="1" applyFill="1" applyBorder="1" applyAlignment="1">
      <alignment horizontal="right"/>
    </xf>
    <xf numFmtId="0" fontId="15" fillId="17" borderId="43" xfId="0" applyFont="1" applyFill="1" applyBorder="1" applyAlignment="1">
      <alignment horizontal="right"/>
    </xf>
    <xf numFmtId="0" fontId="15" fillId="17" borderId="44" xfId="0" applyFont="1" applyFill="1" applyBorder="1" applyAlignment="1">
      <alignment horizontal="right"/>
    </xf>
    <xf numFmtId="0" fontId="42" fillId="16" borderId="45" xfId="0" applyFont="1" applyFill="1" applyBorder="1" applyAlignment="1">
      <alignment horizontal="right"/>
    </xf>
    <xf numFmtId="0" fontId="42" fillId="16" borderId="0" xfId="0" applyFont="1" applyFill="1" applyBorder="1" applyAlignment="1">
      <alignment horizontal="right"/>
    </xf>
    <xf numFmtId="0" fontId="71" fillId="21" borderId="0" xfId="0" applyFont="1" applyFill="1" applyBorder="1" applyAlignment="1">
      <alignment horizontal="center"/>
    </xf>
    <xf numFmtId="0" fontId="71" fillId="21" borderId="31" xfId="0" applyFont="1" applyFill="1" applyBorder="1" applyAlignment="1">
      <alignment horizontal="center"/>
    </xf>
    <xf numFmtId="0" fontId="44" fillId="0" borderId="159" xfId="0" applyFont="1" applyFill="1" applyBorder="1" applyAlignment="1">
      <alignment horizontal="center"/>
    </xf>
    <xf numFmtId="0" fontId="74" fillId="13" borderId="132" xfId="0" applyFont="1" applyFill="1" applyBorder="1" applyAlignment="1">
      <alignment horizontal="center"/>
    </xf>
    <xf numFmtId="0" fontId="74" fillId="13" borderId="133" xfId="0" applyFont="1" applyFill="1" applyBorder="1" applyAlignment="1">
      <alignment horizontal="center"/>
    </xf>
    <xf numFmtId="0" fontId="74" fillId="13" borderId="139" xfId="0" applyFont="1" applyFill="1" applyBorder="1" applyAlignment="1">
      <alignment horizontal="center"/>
    </xf>
    <xf numFmtId="0" fontId="74" fillId="14" borderId="132" xfId="0" applyFont="1" applyFill="1" applyBorder="1" applyAlignment="1">
      <alignment horizontal="center"/>
    </xf>
    <xf numFmtId="0" fontId="74" fillId="14" borderId="133" xfId="0" applyFont="1" applyFill="1" applyBorder="1" applyAlignment="1">
      <alignment horizontal="center"/>
    </xf>
    <xf numFmtId="0" fontId="74" fillId="14" borderId="139" xfId="0" applyFont="1" applyFill="1" applyBorder="1" applyAlignment="1">
      <alignment horizontal="center"/>
    </xf>
    <xf numFmtId="0" fontId="74" fillId="15" borderId="132" xfId="0" applyFont="1" applyFill="1" applyBorder="1" applyAlignment="1">
      <alignment horizontal="center"/>
    </xf>
    <xf numFmtId="0" fontId="74" fillId="15" borderId="133" xfId="0" applyFont="1" applyFill="1" applyBorder="1" applyAlignment="1">
      <alignment horizontal="center"/>
    </xf>
    <xf numFmtId="0" fontId="74" fillId="15" borderId="139" xfId="0" applyFont="1" applyFill="1" applyBorder="1" applyAlignment="1">
      <alignment horizontal="center"/>
    </xf>
    <xf numFmtId="0" fontId="7" fillId="13" borderId="51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52" xfId="0" applyFont="1" applyFill="1" applyBorder="1" applyAlignment="1">
      <alignment horizontal="center"/>
    </xf>
    <xf numFmtId="0" fontId="7" fillId="11" borderId="132" xfId="0" applyFont="1" applyFill="1" applyBorder="1" applyAlignment="1">
      <alignment horizontal="center"/>
    </xf>
    <xf numFmtId="0" fontId="7" fillId="11" borderId="133" xfId="0" applyFont="1" applyFill="1" applyBorder="1" applyAlignment="1">
      <alignment horizontal="center"/>
    </xf>
    <xf numFmtId="0" fontId="7" fillId="11" borderId="139" xfId="0" applyFont="1" applyFill="1" applyBorder="1" applyAlignment="1">
      <alignment horizontal="center"/>
    </xf>
    <xf numFmtId="0" fontId="7" fillId="3" borderId="132" xfId="0" applyFont="1" applyFill="1" applyBorder="1" applyAlignment="1">
      <alignment horizontal="center"/>
    </xf>
    <xf numFmtId="0" fontId="7" fillId="3" borderId="133" xfId="0" applyFont="1" applyFill="1" applyBorder="1" applyAlignment="1">
      <alignment horizontal="center"/>
    </xf>
    <xf numFmtId="0" fontId="7" fillId="3" borderId="139" xfId="0" applyFont="1" applyFill="1" applyBorder="1" applyAlignment="1">
      <alignment horizontal="center"/>
    </xf>
    <xf numFmtId="0" fontId="7" fillId="11" borderId="5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5" borderId="132" xfId="0" applyFont="1" applyFill="1" applyBorder="1" applyAlignment="1">
      <alignment horizontal="center"/>
    </xf>
    <xf numFmtId="0" fontId="7" fillId="5" borderId="133" xfId="0" applyFont="1" applyFill="1" applyBorder="1" applyAlignment="1">
      <alignment horizontal="center"/>
    </xf>
    <xf numFmtId="0" fontId="84" fillId="27" borderId="133" xfId="0" applyFont="1" applyFill="1" applyBorder="1" applyAlignment="1">
      <alignment horizontal="center"/>
    </xf>
    <xf numFmtId="0" fontId="84" fillId="27" borderId="139" xfId="0" applyFont="1" applyFill="1" applyBorder="1" applyAlignment="1">
      <alignment horizontal="center"/>
    </xf>
    <xf numFmtId="0" fontId="7" fillId="14" borderId="51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52" xfId="0" applyFont="1" applyFill="1" applyBorder="1" applyAlignment="1">
      <alignment horizontal="center"/>
    </xf>
    <xf numFmtId="0" fontId="7" fillId="15" borderId="51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5" borderId="52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31" fillId="24" borderId="8" xfId="0" applyFont="1" applyFill="1" applyBorder="1" applyAlignment="1">
      <alignment horizontal="center"/>
    </xf>
    <xf numFmtId="0" fontId="31" fillId="24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9" fillId="26" borderId="0" xfId="0" applyFont="1" applyFill="1" applyAlignment="1">
      <alignment horizontal="center" wrapText="1"/>
    </xf>
    <xf numFmtId="0" fontId="29" fillId="7" borderId="0" xfId="0" applyFont="1" applyFill="1" applyBorder="1" applyAlignment="1">
      <alignment horizontal="center"/>
    </xf>
    <xf numFmtId="0" fontId="29" fillId="7" borderId="0" xfId="0" applyFont="1" applyFill="1" applyAlignment="1">
      <alignment horizontal="center"/>
    </xf>
    <xf numFmtId="0" fontId="75" fillId="7" borderId="0" xfId="0" applyFont="1" applyFill="1" applyAlignment="1">
      <alignment horizontal="center" wrapText="1"/>
    </xf>
    <xf numFmtId="0" fontId="76" fillId="7" borderId="0" xfId="0" applyFont="1" applyFill="1" applyAlignment="1">
      <alignment horizontal="center" wrapText="1"/>
    </xf>
    <xf numFmtId="0" fontId="77" fillId="7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E19BCA"/>
      <color rgb="FFCFB677"/>
      <color rgb="FFF39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40</xdr:row>
      <xdr:rowOff>104775</xdr:rowOff>
    </xdr:from>
    <xdr:to>
      <xdr:col>15</xdr:col>
      <xdr:colOff>638175</xdr:colOff>
      <xdr:row>40</xdr:row>
      <xdr:rowOff>114300</xdr:rowOff>
    </xdr:to>
    <xdr:cxnSp macro="">
      <xdr:nvCxnSpPr>
        <xdr:cNvPr id="3" name="Straight Arrow Connector 2"/>
        <xdr:cNvCxnSpPr/>
      </xdr:nvCxnSpPr>
      <xdr:spPr>
        <a:xfrm>
          <a:off x="9496425" y="7572375"/>
          <a:ext cx="581025" cy="9525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120" zoomScaleNormal="120" workbookViewId="0">
      <pane ySplit="3" topLeftCell="A4" activePane="bottomLeft" state="frozen"/>
      <selection pane="bottomLeft" sqref="A1:O26"/>
    </sheetView>
  </sheetViews>
  <sheetFormatPr defaultRowHeight="21" x14ac:dyDescent="0.35"/>
  <cols>
    <col min="1" max="1" width="4.85546875" style="393" customWidth="1"/>
    <col min="2" max="2" width="14.5703125" customWidth="1"/>
    <col min="3" max="3" width="10" style="393" bestFit="1" customWidth="1"/>
    <col min="4" max="4" width="9.42578125" style="393" bestFit="1" customWidth="1"/>
    <col min="5" max="5" width="7.5703125" style="393" bestFit="1" customWidth="1"/>
    <col min="6" max="6" width="9.140625" style="393" bestFit="1" customWidth="1"/>
    <col min="7" max="7" width="12" style="393" bestFit="1" customWidth="1"/>
    <col min="8" max="8" width="7.5703125" style="393" bestFit="1" customWidth="1"/>
    <col min="9" max="9" width="3.85546875" style="624" customWidth="1"/>
    <col min="10" max="10" width="4.7109375" style="625" customWidth="1"/>
    <col min="11" max="11" width="5.7109375" style="623" customWidth="1"/>
    <col min="12" max="12" width="7.85546875" style="623" customWidth="1"/>
    <col min="13" max="13" width="7.5703125" style="623" customWidth="1"/>
    <col min="14" max="14" width="9.42578125" style="626" customWidth="1"/>
    <col min="15" max="15" width="8.28515625" style="627" customWidth="1"/>
  </cols>
  <sheetData>
    <row r="1" spans="1:15" ht="18.75" thickBot="1" x14ac:dyDescent="0.3">
      <c r="A1" s="660" t="s">
        <v>677</v>
      </c>
      <c r="B1" s="660"/>
      <c r="C1" s="660"/>
      <c r="D1" s="660"/>
      <c r="E1" s="660"/>
      <c r="F1" s="660"/>
      <c r="G1" s="660"/>
      <c r="H1" s="660"/>
      <c r="I1" s="661" t="s">
        <v>583</v>
      </c>
      <c r="J1" s="661"/>
      <c r="K1" s="661"/>
      <c r="L1" s="661"/>
      <c r="M1" s="661"/>
      <c r="N1" s="661"/>
      <c r="O1" s="661"/>
    </row>
    <row r="2" spans="1:15" ht="27.75" customHeight="1" thickTop="1" thickBot="1" x14ac:dyDescent="0.4">
      <c r="B2" s="662" t="s">
        <v>584</v>
      </c>
      <c r="C2" s="662"/>
      <c r="D2" s="663" t="s">
        <v>678</v>
      </c>
      <c r="E2" s="663"/>
      <c r="F2" s="663"/>
      <c r="G2" s="663"/>
      <c r="H2" s="663"/>
      <c r="I2" s="663"/>
      <c r="J2" s="663"/>
      <c r="K2" s="663"/>
      <c r="L2" s="663"/>
      <c r="M2" s="664"/>
      <c r="N2" s="664"/>
      <c r="O2" s="664"/>
    </row>
    <row r="3" spans="1:15" ht="36" customHeight="1" thickTop="1" thickBot="1" x14ac:dyDescent="0.3">
      <c r="A3" s="641" t="s">
        <v>591</v>
      </c>
      <c r="B3" s="642" t="s">
        <v>581</v>
      </c>
      <c r="C3" s="643" t="s">
        <v>674</v>
      </c>
      <c r="D3" s="644"/>
      <c r="E3" s="645" t="s">
        <v>582</v>
      </c>
      <c r="F3" s="643" t="s">
        <v>675</v>
      </c>
      <c r="G3" s="644"/>
      <c r="H3" s="645" t="s">
        <v>582</v>
      </c>
      <c r="I3" s="656" t="s">
        <v>589</v>
      </c>
      <c r="J3" s="657" t="s">
        <v>590</v>
      </c>
      <c r="K3" s="658" t="s">
        <v>587</v>
      </c>
      <c r="L3" s="659" t="s">
        <v>588</v>
      </c>
      <c r="M3" s="631" t="s">
        <v>585</v>
      </c>
      <c r="N3" s="632" t="s">
        <v>586</v>
      </c>
      <c r="O3" s="629" t="s">
        <v>676</v>
      </c>
    </row>
    <row r="4" spans="1:15" ht="35.1" customHeight="1" thickTop="1" thickBot="1" x14ac:dyDescent="0.4">
      <c r="A4" s="646">
        <v>46</v>
      </c>
      <c r="B4" s="652" t="s">
        <v>673</v>
      </c>
      <c r="C4" s="647" t="s">
        <v>613</v>
      </c>
      <c r="D4" s="628" t="s">
        <v>614</v>
      </c>
      <c r="E4" s="648">
        <v>80262</v>
      </c>
      <c r="F4" s="647" t="s">
        <v>596</v>
      </c>
      <c r="G4" s="628" t="s">
        <v>615</v>
      </c>
      <c r="H4" s="648">
        <v>94816</v>
      </c>
      <c r="I4" s="637">
        <v>5</v>
      </c>
      <c r="J4" s="638">
        <v>5</v>
      </c>
      <c r="K4" s="639">
        <v>2.87</v>
      </c>
      <c r="L4" s="640">
        <v>5.65</v>
      </c>
      <c r="M4" s="633">
        <f t="shared" ref="M4:M26" si="0">(I4-J4)*0.5</f>
        <v>0</v>
      </c>
      <c r="N4" s="634">
        <f t="shared" ref="N4:N26" si="1">L4-M4</f>
        <v>5.65</v>
      </c>
      <c r="O4" s="630">
        <v>1</v>
      </c>
    </row>
    <row r="5" spans="1:15" ht="35.1" customHeight="1" thickTop="1" thickBot="1" x14ac:dyDescent="0.4">
      <c r="A5" s="646">
        <v>9</v>
      </c>
      <c r="B5" s="653" t="s">
        <v>642</v>
      </c>
      <c r="C5" s="647" t="s">
        <v>603</v>
      </c>
      <c r="D5" s="628" t="s">
        <v>60</v>
      </c>
      <c r="E5" s="648">
        <v>104140</v>
      </c>
      <c r="F5" s="647" t="s">
        <v>616</v>
      </c>
      <c r="G5" s="628" t="s">
        <v>617</v>
      </c>
      <c r="H5" s="648">
        <v>104139</v>
      </c>
      <c r="I5" s="637">
        <v>3</v>
      </c>
      <c r="J5" s="638">
        <v>3</v>
      </c>
      <c r="K5" s="639">
        <v>3.29</v>
      </c>
      <c r="L5" s="640">
        <v>4.5599999999999996</v>
      </c>
      <c r="M5" s="633">
        <f t="shared" si="0"/>
        <v>0</v>
      </c>
      <c r="N5" s="634">
        <f t="shared" si="1"/>
        <v>4.5599999999999996</v>
      </c>
      <c r="O5" s="630">
        <v>2</v>
      </c>
    </row>
    <row r="6" spans="1:15" ht="35.1" customHeight="1" thickTop="1" thickBot="1" x14ac:dyDescent="0.4">
      <c r="A6" s="646">
        <v>45</v>
      </c>
      <c r="B6" s="654" t="s">
        <v>673</v>
      </c>
      <c r="C6" s="647" t="s">
        <v>607</v>
      </c>
      <c r="D6" s="628" t="s">
        <v>618</v>
      </c>
      <c r="E6" s="648">
        <v>71233</v>
      </c>
      <c r="F6" s="647" t="s">
        <v>619</v>
      </c>
      <c r="G6" s="628" t="s">
        <v>620</v>
      </c>
      <c r="H6" s="648">
        <v>71234</v>
      </c>
      <c r="I6" s="637">
        <v>5</v>
      </c>
      <c r="J6" s="638">
        <v>5</v>
      </c>
      <c r="K6" s="639">
        <v>1.0900000000000001</v>
      </c>
      <c r="L6" s="640">
        <v>3.51</v>
      </c>
      <c r="M6" s="633">
        <f t="shared" si="0"/>
        <v>0</v>
      </c>
      <c r="N6" s="634">
        <f t="shared" si="1"/>
        <v>3.51</v>
      </c>
      <c r="O6" s="630">
        <v>3</v>
      </c>
    </row>
    <row r="7" spans="1:15" s="393" customFormat="1" ht="35.1" customHeight="1" thickTop="1" thickBot="1" x14ac:dyDescent="0.4">
      <c r="A7" s="646">
        <v>18</v>
      </c>
      <c r="B7" s="653" t="s">
        <v>642</v>
      </c>
      <c r="C7" s="647" t="s">
        <v>621</v>
      </c>
      <c r="D7" s="628" t="s">
        <v>444</v>
      </c>
      <c r="E7" s="648">
        <v>104171</v>
      </c>
      <c r="F7" s="647" t="s">
        <v>640</v>
      </c>
      <c r="G7" s="628" t="s">
        <v>641</v>
      </c>
      <c r="H7" s="648">
        <v>88823</v>
      </c>
      <c r="I7" s="637">
        <v>4</v>
      </c>
      <c r="J7" s="638">
        <v>4</v>
      </c>
      <c r="K7" s="639">
        <v>0.91</v>
      </c>
      <c r="L7" s="640">
        <v>2.2599999999999998</v>
      </c>
      <c r="M7" s="633">
        <f t="shared" si="0"/>
        <v>0</v>
      </c>
      <c r="N7" s="634">
        <f t="shared" si="1"/>
        <v>2.2599999999999998</v>
      </c>
      <c r="O7" s="630">
        <v>4</v>
      </c>
    </row>
    <row r="8" spans="1:15" ht="35.1" customHeight="1" thickTop="1" thickBot="1" x14ac:dyDescent="0.4">
      <c r="A8" s="646">
        <v>3</v>
      </c>
      <c r="B8" s="653" t="s">
        <v>642</v>
      </c>
      <c r="C8" s="647" t="s">
        <v>622</v>
      </c>
      <c r="D8" s="628" t="s">
        <v>623</v>
      </c>
      <c r="E8" s="648">
        <v>104145</v>
      </c>
      <c r="F8" s="647" t="s">
        <v>647</v>
      </c>
      <c r="G8" s="628" t="s">
        <v>648</v>
      </c>
      <c r="H8" s="648">
        <v>104161</v>
      </c>
      <c r="I8" s="637">
        <v>3</v>
      </c>
      <c r="J8" s="638">
        <v>3</v>
      </c>
      <c r="K8" s="639">
        <v>1</v>
      </c>
      <c r="L8" s="640">
        <v>2.21</v>
      </c>
      <c r="M8" s="633">
        <f t="shared" si="0"/>
        <v>0</v>
      </c>
      <c r="N8" s="634">
        <f t="shared" si="1"/>
        <v>2.21</v>
      </c>
      <c r="O8" s="630">
        <v>5</v>
      </c>
    </row>
    <row r="9" spans="1:15" ht="35.1" customHeight="1" thickTop="1" thickBot="1" x14ac:dyDescent="0.4">
      <c r="A9" s="646">
        <v>16</v>
      </c>
      <c r="B9" s="652" t="s">
        <v>633</v>
      </c>
      <c r="C9" s="647" t="s">
        <v>42</v>
      </c>
      <c r="D9" s="628" t="s">
        <v>624</v>
      </c>
      <c r="E9" s="648">
        <v>105880</v>
      </c>
      <c r="F9" s="647" t="s">
        <v>621</v>
      </c>
      <c r="G9" s="628" t="s">
        <v>625</v>
      </c>
      <c r="H9" s="648">
        <v>100101</v>
      </c>
      <c r="I9" s="637">
        <v>2</v>
      </c>
      <c r="J9" s="638">
        <v>2</v>
      </c>
      <c r="K9" s="639">
        <v>1.35</v>
      </c>
      <c r="L9" s="640">
        <v>2.21</v>
      </c>
      <c r="M9" s="633">
        <f t="shared" si="0"/>
        <v>0</v>
      </c>
      <c r="N9" s="634">
        <f t="shared" si="1"/>
        <v>2.21</v>
      </c>
      <c r="O9" s="630">
        <v>6</v>
      </c>
    </row>
    <row r="10" spans="1:15" ht="35.1" customHeight="1" thickTop="1" thickBot="1" x14ac:dyDescent="0.4">
      <c r="A10" s="646">
        <v>10</v>
      </c>
      <c r="B10" s="652" t="s">
        <v>645</v>
      </c>
      <c r="C10" s="647" t="s">
        <v>643</v>
      </c>
      <c r="D10" s="628" t="s">
        <v>644</v>
      </c>
      <c r="E10" s="648">
        <v>99144</v>
      </c>
      <c r="F10" s="647" t="s">
        <v>596</v>
      </c>
      <c r="G10" s="628" t="s">
        <v>646</v>
      </c>
      <c r="H10" s="648">
        <v>99084</v>
      </c>
      <c r="I10" s="637">
        <v>2</v>
      </c>
      <c r="J10" s="638">
        <v>2</v>
      </c>
      <c r="K10" s="639">
        <v>1.23</v>
      </c>
      <c r="L10" s="640">
        <v>1.79</v>
      </c>
      <c r="M10" s="633">
        <f t="shared" si="0"/>
        <v>0</v>
      </c>
      <c r="N10" s="634">
        <f t="shared" si="1"/>
        <v>1.79</v>
      </c>
      <c r="O10" s="630">
        <v>7</v>
      </c>
    </row>
    <row r="11" spans="1:15" ht="35.1" customHeight="1" thickTop="1" thickBot="1" x14ac:dyDescent="0.4">
      <c r="A11" s="646">
        <v>60</v>
      </c>
      <c r="B11" s="652" t="s">
        <v>633</v>
      </c>
      <c r="C11" s="647" t="s">
        <v>626</v>
      </c>
      <c r="D11" s="628" t="s">
        <v>627</v>
      </c>
      <c r="E11" s="648">
        <v>112518</v>
      </c>
      <c r="F11" s="647" t="s">
        <v>628</v>
      </c>
      <c r="G11" s="628" t="s">
        <v>679</v>
      </c>
      <c r="H11" s="648">
        <v>112519</v>
      </c>
      <c r="I11" s="637">
        <v>2</v>
      </c>
      <c r="J11" s="638">
        <v>2</v>
      </c>
      <c r="K11" s="639">
        <v>0.82</v>
      </c>
      <c r="L11" s="640">
        <v>1.37</v>
      </c>
      <c r="M11" s="633">
        <f t="shared" si="0"/>
        <v>0</v>
      </c>
      <c r="N11" s="634">
        <f t="shared" si="1"/>
        <v>1.37</v>
      </c>
      <c r="O11" s="630">
        <v>8</v>
      </c>
    </row>
    <row r="12" spans="1:15" ht="35.1" customHeight="1" thickTop="1" thickBot="1" x14ac:dyDescent="0.4">
      <c r="A12" s="646">
        <v>23</v>
      </c>
      <c r="B12" s="655" t="s">
        <v>595</v>
      </c>
      <c r="C12" s="647" t="s">
        <v>599</v>
      </c>
      <c r="D12" s="628" t="s">
        <v>600</v>
      </c>
      <c r="E12" s="648">
        <v>113009</v>
      </c>
      <c r="F12" s="647" t="s">
        <v>601</v>
      </c>
      <c r="G12" s="628" t="s">
        <v>600</v>
      </c>
      <c r="H12" s="648">
        <v>113010</v>
      </c>
      <c r="I12" s="637">
        <v>1</v>
      </c>
      <c r="J12" s="638">
        <v>1</v>
      </c>
      <c r="K12" s="639">
        <v>1.05</v>
      </c>
      <c r="L12" s="640">
        <v>1.05</v>
      </c>
      <c r="M12" s="633">
        <f t="shared" si="0"/>
        <v>0</v>
      </c>
      <c r="N12" s="634">
        <f t="shared" si="1"/>
        <v>1.05</v>
      </c>
      <c r="O12" s="630">
        <v>9</v>
      </c>
    </row>
    <row r="13" spans="1:15" ht="35.1" customHeight="1" thickTop="1" thickBot="1" x14ac:dyDescent="0.4">
      <c r="A13" s="646">
        <v>39</v>
      </c>
      <c r="B13" s="653" t="s">
        <v>642</v>
      </c>
      <c r="C13" s="647" t="s">
        <v>596</v>
      </c>
      <c r="D13" s="628" t="s">
        <v>597</v>
      </c>
      <c r="E13" s="648">
        <v>104141</v>
      </c>
      <c r="F13" s="647" t="s">
        <v>598</v>
      </c>
      <c r="G13" s="628" t="s">
        <v>602</v>
      </c>
      <c r="H13" s="648">
        <v>112988</v>
      </c>
      <c r="I13" s="637">
        <v>1</v>
      </c>
      <c r="J13" s="638">
        <v>1</v>
      </c>
      <c r="K13" s="639">
        <v>0.91</v>
      </c>
      <c r="L13" s="640">
        <v>0.91</v>
      </c>
      <c r="M13" s="633">
        <f t="shared" si="0"/>
        <v>0</v>
      </c>
      <c r="N13" s="634">
        <f t="shared" si="1"/>
        <v>0.91</v>
      </c>
      <c r="O13" s="630">
        <v>10</v>
      </c>
    </row>
    <row r="14" spans="1:15" ht="35.1" customHeight="1" thickTop="1" thickBot="1" x14ac:dyDescent="0.4">
      <c r="A14" s="646">
        <v>42</v>
      </c>
      <c r="B14" s="652" t="s">
        <v>633</v>
      </c>
      <c r="C14" s="647" t="s">
        <v>104</v>
      </c>
      <c r="D14" s="628" t="s">
        <v>649</v>
      </c>
      <c r="E14" s="648">
        <v>105879</v>
      </c>
      <c r="F14" s="647" t="s">
        <v>603</v>
      </c>
      <c r="G14" s="628" t="s">
        <v>650</v>
      </c>
      <c r="H14" s="648">
        <v>105875</v>
      </c>
      <c r="I14" s="637">
        <v>1</v>
      </c>
      <c r="J14" s="638">
        <v>1</v>
      </c>
      <c r="K14" s="639">
        <v>0.87</v>
      </c>
      <c r="L14" s="640">
        <v>0.87</v>
      </c>
      <c r="M14" s="633">
        <f t="shared" si="0"/>
        <v>0</v>
      </c>
      <c r="N14" s="634">
        <f t="shared" si="1"/>
        <v>0.87</v>
      </c>
      <c r="O14" s="630">
        <v>11</v>
      </c>
    </row>
    <row r="15" spans="1:15" s="393" customFormat="1" ht="35.1" customHeight="1" thickTop="1" thickBot="1" x14ac:dyDescent="0.4">
      <c r="A15" s="646">
        <v>1</v>
      </c>
      <c r="B15" s="652" t="s">
        <v>666</v>
      </c>
      <c r="C15" s="647" t="s">
        <v>604</v>
      </c>
      <c r="D15" s="628" t="s">
        <v>605</v>
      </c>
      <c r="E15" s="648">
        <v>104079</v>
      </c>
      <c r="F15" s="647" t="s">
        <v>451</v>
      </c>
      <c r="G15" s="628" t="s">
        <v>606</v>
      </c>
      <c r="H15" s="648">
        <v>83978</v>
      </c>
      <c r="I15" s="637">
        <v>0</v>
      </c>
      <c r="J15" s="638">
        <v>0</v>
      </c>
      <c r="K15" s="639"/>
      <c r="L15" s="640"/>
      <c r="M15" s="633">
        <f t="shared" si="0"/>
        <v>0</v>
      </c>
      <c r="N15" s="634">
        <f t="shared" si="1"/>
        <v>0</v>
      </c>
      <c r="O15" s="630">
        <v>12</v>
      </c>
    </row>
    <row r="16" spans="1:15" ht="35.1" customHeight="1" thickTop="1" thickBot="1" x14ac:dyDescent="0.4">
      <c r="A16" s="646">
        <v>2</v>
      </c>
      <c r="B16" s="652" t="s">
        <v>668</v>
      </c>
      <c r="C16" s="647" t="s">
        <v>607</v>
      </c>
      <c r="D16" s="628" t="s">
        <v>669</v>
      </c>
      <c r="E16" s="648">
        <v>113012</v>
      </c>
      <c r="F16" s="647" t="s">
        <v>667</v>
      </c>
      <c r="G16" s="628" t="s">
        <v>600</v>
      </c>
      <c r="H16" s="648">
        <v>113008</v>
      </c>
      <c r="I16" s="637">
        <v>0</v>
      </c>
      <c r="J16" s="638">
        <v>0</v>
      </c>
      <c r="K16" s="639"/>
      <c r="L16" s="640"/>
      <c r="M16" s="633">
        <f t="shared" si="0"/>
        <v>0</v>
      </c>
      <c r="N16" s="634">
        <f t="shared" si="1"/>
        <v>0</v>
      </c>
      <c r="O16" s="630">
        <v>12</v>
      </c>
    </row>
    <row r="17" spans="1:15" ht="35.1" customHeight="1" thickTop="1" thickBot="1" x14ac:dyDescent="0.4">
      <c r="A17" s="646">
        <v>5</v>
      </c>
      <c r="B17" s="653" t="s">
        <v>639</v>
      </c>
      <c r="C17" s="647" t="s">
        <v>372</v>
      </c>
      <c r="D17" s="628" t="s">
        <v>28</v>
      </c>
      <c r="E17" s="648">
        <v>108847</v>
      </c>
      <c r="F17" s="647" t="s">
        <v>670</v>
      </c>
      <c r="G17" s="628" t="s">
        <v>625</v>
      </c>
      <c r="H17" s="648">
        <v>108848</v>
      </c>
      <c r="I17" s="637">
        <v>0</v>
      </c>
      <c r="J17" s="638">
        <v>0</v>
      </c>
      <c r="K17" s="639"/>
      <c r="L17" s="640"/>
      <c r="M17" s="633">
        <f t="shared" si="0"/>
        <v>0</v>
      </c>
      <c r="N17" s="634">
        <f t="shared" si="1"/>
        <v>0</v>
      </c>
      <c r="O17" s="630">
        <v>12</v>
      </c>
    </row>
    <row r="18" spans="1:15" ht="35.1" customHeight="1" thickTop="1" thickBot="1" x14ac:dyDescent="0.4">
      <c r="A18" s="646">
        <v>11</v>
      </c>
      <c r="B18" s="653" t="s">
        <v>642</v>
      </c>
      <c r="C18" s="647" t="s">
        <v>608</v>
      </c>
      <c r="D18" s="628" t="s">
        <v>609</v>
      </c>
      <c r="E18" s="648">
        <v>112985</v>
      </c>
      <c r="F18" s="647" t="s">
        <v>610</v>
      </c>
      <c r="G18" s="628" t="s">
        <v>609</v>
      </c>
      <c r="H18" s="648">
        <v>98405</v>
      </c>
      <c r="I18" s="637">
        <v>0</v>
      </c>
      <c r="J18" s="638">
        <v>0</v>
      </c>
      <c r="K18" s="639"/>
      <c r="L18" s="640"/>
      <c r="M18" s="633">
        <f t="shared" si="0"/>
        <v>0</v>
      </c>
      <c r="N18" s="634">
        <f t="shared" si="1"/>
        <v>0</v>
      </c>
      <c r="O18" s="630">
        <v>12</v>
      </c>
    </row>
    <row r="19" spans="1:15" ht="35.1" customHeight="1" thickTop="1" thickBot="1" x14ac:dyDescent="0.4">
      <c r="A19" s="646">
        <v>19</v>
      </c>
      <c r="B19" s="652" t="s">
        <v>659</v>
      </c>
      <c r="C19" s="647" t="s">
        <v>611</v>
      </c>
      <c r="D19" s="628" t="s">
        <v>612</v>
      </c>
      <c r="E19" s="648">
        <v>86475</v>
      </c>
      <c r="F19" s="647" t="s">
        <v>671</v>
      </c>
      <c r="G19" s="628" t="s">
        <v>672</v>
      </c>
      <c r="H19" s="648">
        <v>86470</v>
      </c>
      <c r="I19" s="637">
        <v>0</v>
      </c>
      <c r="J19" s="638">
        <v>0</v>
      </c>
      <c r="K19" s="639"/>
      <c r="L19" s="640"/>
      <c r="M19" s="633">
        <f t="shared" si="0"/>
        <v>0</v>
      </c>
      <c r="N19" s="634">
        <f t="shared" si="1"/>
        <v>0</v>
      </c>
      <c r="O19" s="630">
        <v>12</v>
      </c>
    </row>
    <row r="20" spans="1:15" ht="35.1" customHeight="1" thickTop="1" thickBot="1" x14ac:dyDescent="0.4">
      <c r="A20" s="646">
        <v>32</v>
      </c>
      <c r="B20" s="652" t="s">
        <v>632</v>
      </c>
      <c r="C20" s="647" t="s">
        <v>629</v>
      </c>
      <c r="D20" s="628" t="s">
        <v>630</v>
      </c>
      <c r="E20" s="648">
        <v>112516</v>
      </c>
      <c r="F20" s="647" t="s">
        <v>332</v>
      </c>
      <c r="G20" s="628" t="s">
        <v>631</v>
      </c>
      <c r="H20" s="648">
        <v>112515</v>
      </c>
      <c r="I20" s="637">
        <v>0</v>
      </c>
      <c r="J20" s="638">
        <v>0</v>
      </c>
      <c r="K20" s="639"/>
      <c r="L20" s="640"/>
      <c r="M20" s="633">
        <f t="shared" si="0"/>
        <v>0</v>
      </c>
      <c r="N20" s="634">
        <f t="shared" si="1"/>
        <v>0</v>
      </c>
      <c r="O20" s="630">
        <v>12</v>
      </c>
    </row>
    <row r="21" spans="1:15" ht="35.1" customHeight="1" thickTop="1" thickBot="1" x14ac:dyDescent="0.4">
      <c r="A21" s="646">
        <v>41</v>
      </c>
      <c r="B21" s="652" t="s">
        <v>633</v>
      </c>
      <c r="C21" s="647" t="s">
        <v>592</v>
      </c>
      <c r="D21" s="628" t="s">
        <v>27</v>
      </c>
      <c r="E21" s="648">
        <v>105871</v>
      </c>
      <c r="F21" s="647" t="s">
        <v>593</v>
      </c>
      <c r="G21" s="628" t="s">
        <v>594</v>
      </c>
      <c r="H21" s="648">
        <v>105876</v>
      </c>
      <c r="I21" s="637">
        <v>0</v>
      </c>
      <c r="J21" s="638">
        <v>0</v>
      </c>
      <c r="K21" s="639"/>
      <c r="L21" s="640"/>
      <c r="M21" s="633">
        <f t="shared" si="0"/>
        <v>0</v>
      </c>
      <c r="N21" s="634">
        <f t="shared" si="1"/>
        <v>0</v>
      </c>
      <c r="O21" s="630">
        <v>12</v>
      </c>
    </row>
    <row r="22" spans="1:15" s="7" customFormat="1" ht="35.1" customHeight="1" thickTop="1" thickBot="1" x14ac:dyDescent="0.4">
      <c r="A22" s="646">
        <v>47</v>
      </c>
      <c r="B22" s="653" t="s">
        <v>634</v>
      </c>
      <c r="C22" s="647" t="s">
        <v>635</v>
      </c>
      <c r="D22" s="628" t="s">
        <v>636</v>
      </c>
      <c r="E22" s="648">
        <v>94892</v>
      </c>
      <c r="F22" s="647" t="s">
        <v>637</v>
      </c>
      <c r="G22" s="628" t="s">
        <v>638</v>
      </c>
      <c r="H22" s="648">
        <v>108941</v>
      </c>
      <c r="I22" s="637">
        <v>0</v>
      </c>
      <c r="J22" s="638">
        <v>0</v>
      </c>
      <c r="K22" s="639"/>
      <c r="L22" s="640"/>
      <c r="M22" s="633">
        <f t="shared" si="0"/>
        <v>0</v>
      </c>
      <c r="N22" s="634">
        <f t="shared" si="1"/>
        <v>0</v>
      </c>
      <c r="O22" s="630">
        <v>12</v>
      </c>
    </row>
    <row r="23" spans="1:15" ht="35.1" customHeight="1" thickTop="1" thickBot="1" x14ac:dyDescent="0.4">
      <c r="A23" s="646">
        <v>50</v>
      </c>
      <c r="B23" s="652" t="s">
        <v>633</v>
      </c>
      <c r="C23" s="647" t="s">
        <v>653</v>
      </c>
      <c r="D23" s="628" t="s">
        <v>654</v>
      </c>
      <c r="E23" s="648">
        <v>105874</v>
      </c>
      <c r="F23" s="647" t="s">
        <v>651</v>
      </c>
      <c r="G23" s="628" t="s">
        <v>652</v>
      </c>
      <c r="H23" s="648">
        <v>105884</v>
      </c>
      <c r="I23" s="637">
        <v>0</v>
      </c>
      <c r="J23" s="638">
        <v>0</v>
      </c>
      <c r="K23" s="639"/>
      <c r="L23" s="640"/>
      <c r="M23" s="633">
        <f t="shared" si="0"/>
        <v>0</v>
      </c>
      <c r="N23" s="634">
        <f t="shared" si="1"/>
        <v>0</v>
      </c>
      <c r="O23" s="630">
        <v>12</v>
      </c>
    </row>
    <row r="24" spans="1:15" ht="35.1" customHeight="1" thickTop="1" thickBot="1" x14ac:dyDescent="0.4">
      <c r="A24" s="646">
        <v>51</v>
      </c>
      <c r="B24" s="653" t="s">
        <v>634</v>
      </c>
      <c r="C24" s="647" t="s">
        <v>655</v>
      </c>
      <c r="D24" s="628" t="s">
        <v>656</v>
      </c>
      <c r="E24" s="648">
        <v>98817</v>
      </c>
      <c r="F24" s="647" t="s">
        <v>657</v>
      </c>
      <c r="G24" s="628" t="s">
        <v>658</v>
      </c>
      <c r="H24" s="648">
        <v>108940</v>
      </c>
      <c r="I24" s="637">
        <v>0</v>
      </c>
      <c r="J24" s="638">
        <v>0</v>
      </c>
      <c r="K24" s="639"/>
      <c r="L24" s="640"/>
      <c r="M24" s="633">
        <f t="shared" si="0"/>
        <v>0</v>
      </c>
      <c r="N24" s="634">
        <f t="shared" si="1"/>
        <v>0</v>
      </c>
      <c r="O24" s="630">
        <v>12</v>
      </c>
    </row>
    <row r="25" spans="1:15" s="393" customFormat="1" ht="35.1" customHeight="1" thickTop="1" thickBot="1" x14ac:dyDescent="0.4">
      <c r="A25" s="646">
        <v>52</v>
      </c>
      <c r="B25" s="652" t="s">
        <v>659</v>
      </c>
      <c r="C25" s="647" t="s">
        <v>661</v>
      </c>
      <c r="D25" s="628" t="s">
        <v>612</v>
      </c>
      <c r="E25" s="648">
        <v>101018</v>
      </c>
      <c r="F25" s="647" t="s">
        <v>622</v>
      </c>
      <c r="G25" s="628" t="s">
        <v>660</v>
      </c>
      <c r="H25" s="648">
        <v>103230</v>
      </c>
      <c r="I25" s="637">
        <v>0</v>
      </c>
      <c r="J25" s="638">
        <v>0</v>
      </c>
      <c r="K25" s="639"/>
      <c r="L25" s="640"/>
      <c r="M25" s="633">
        <f t="shared" si="0"/>
        <v>0</v>
      </c>
      <c r="N25" s="634">
        <f t="shared" si="1"/>
        <v>0</v>
      </c>
      <c r="O25" s="630">
        <v>12</v>
      </c>
    </row>
    <row r="26" spans="1:15" ht="35.1" customHeight="1" thickTop="1" thickBot="1" x14ac:dyDescent="0.4">
      <c r="A26" s="646">
        <v>53</v>
      </c>
      <c r="B26" s="653" t="s">
        <v>642</v>
      </c>
      <c r="C26" s="649" t="s">
        <v>662</v>
      </c>
      <c r="D26" s="650" t="s">
        <v>663</v>
      </c>
      <c r="E26" s="651">
        <v>104142</v>
      </c>
      <c r="F26" s="649" t="s">
        <v>664</v>
      </c>
      <c r="G26" s="650" t="s">
        <v>665</v>
      </c>
      <c r="H26" s="651">
        <v>104170</v>
      </c>
      <c r="I26" s="637">
        <v>0</v>
      </c>
      <c r="J26" s="638">
        <v>0</v>
      </c>
      <c r="K26" s="639"/>
      <c r="L26" s="640"/>
      <c r="M26" s="635">
        <f t="shared" si="0"/>
        <v>0</v>
      </c>
      <c r="N26" s="636">
        <f t="shared" si="1"/>
        <v>0</v>
      </c>
      <c r="O26" s="630">
        <v>12</v>
      </c>
    </row>
    <row r="27" spans="1:15" ht="21.75" thickTop="1" x14ac:dyDescent="0.35"/>
  </sheetData>
  <sheetProtection password="B176" sheet="1" objects="1" scenarios="1" selectLockedCells="1" selectUnlockedCells="1"/>
  <sortState ref="A4:N26">
    <sortCondition descending="1" ref="N4:N26"/>
  </sortState>
  <mergeCells count="4">
    <mergeCell ref="A1:H1"/>
    <mergeCell ref="I1:O1"/>
    <mergeCell ref="B2:C2"/>
    <mergeCell ref="D2:O2"/>
  </mergeCells>
  <pageMargins left="0.4" right="0.4" top="0.5" bottom="0.4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opLeftCell="B1" zoomScale="110" zoomScaleNormal="110" workbookViewId="0">
      <pane ySplit="5" topLeftCell="A76" activePane="bottomLeft" state="frozen"/>
      <selection pane="bottomLeft" activeCell="AJ91" sqref="AJ91"/>
    </sheetView>
  </sheetViews>
  <sheetFormatPr defaultRowHeight="15" x14ac:dyDescent="0.25"/>
  <cols>
    <col min="1" max="1" width="10" bestFit="1" customWidth="1"/>
    <col min="2" max="2" width="11.7109375" bestFit="1" customWidth="1"/>
    <col min="3" max="3" width="5.42578125" bestFit="1" customWidth="1"/>
    <col min="4" max="4" width="5.7109375" bestFit="1" customWidth="1"/>
    <col min="5" max="5" width="5.42578125" customWidth="1"/>
    <col min="6" max="7" width="5.42578125" bestFit="1" customWidth="1"/>
    <col min="8" max="8" width="5" bestFit="1" customWidth="1"/>
    <col min="9" max="11" width="5.42578125" bestFit="1" customWidth="1"/>
    <col min="12" max="12" width="5" bestFit="1" customWidth="1"/>
    <col min="13" max="13" width="5.42578125" bestFit="1" customWidth="1"/>
    <col min="14" max="14" width="5.7109375" bestFit="1" customWidth="1"/>
    <col min="15" max="16" width="5.42578125" bestFit="1" customWidth="1"/>
    <col min="17" max="17" width="5.7109375" customWidth="1"/>
    <col min="18" max="18" width="5.42578125" bestFit="1" customWidth="1"/>
    <col min="19" max="19" width="5" bestFit="1" customWidth="1"/>
    <col min="20" max="24" width="5.42578125" bestFit="1" customWidth="1"/>
    <col min="25" max="25" width="5" bestFit="1" customWidth="1"/>
    <col min="26" max="26" width="5.42578125" bestFit="1" customWidth="1"/>
    <col min="27" max="30" width="5.42578125" customWidth="1"/>
    <col min="31" max="31" width="4.85546875" customWidth="1"/>
    <col min="32" max="32" width="5.42578125" bestFit="1" customWidth="1"/>
    <col min="33" max="33" width="8.85546875" customWidth="1"/>
    <col min="34" max="34" width="4.7109375" bestFit="1" customWidth="1"/>
    <col min="35" max="36" width="6.5703125" bestFit="1" customWidth="1"/>
    <col min="37" max="37" width="6.42578125" bestFit="1" customWidth="1"/>
    <col min="38" max="39" width="5.7109375" hidden="1" customWidth="1"/>
    <col min="40" max="40" width="3.28515625" hidden="1" customWidth="1"/>
    <col min="41" max="42" width="8.28515625" hidden="1" customWidth="1"/>
    <col min="43" max="45" width="5.7109375" hidden="1" customWidth="1"/>
  </cols>
  <sheetData>
    <row r="1" spans="1:48" ht="18" x14ac:dyDescent="0.25">
      <c r="A1" s="10"/>
      <c r="B1" s="668" t="s">
        <v>122</v>
      </c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10"/>
      <c r="P1" s="10"/>
      <c r="Q1" s="10"/>
      <c r="R1" s="10"/>
      <c r="S1" s="10"/>
      <c r="T1" s="666" t="s">
        <v>413</v>
      </c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19"/>
      <c r="AL1" s="29"/>
      <c r="AM1" s="30"/>
      <c r="AN1" s="30"/>
      <c r="AO1" s="30"/>
      <c r="AP1" s="31"/>
    </row>
    <row r="2" spans="1:48" ht="15.75" thickBot="1" x14ac:dyDescent="0.3">
      <c r="A2" s="10"/>
      <c r="B2" s="661" t="s">
        <v>1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9" t="s">
        <v>2</v>
      </c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7" t="s">
        <v>470</v>
      </c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</row>
    <row r="3" spans="1:48" ht="16.5" thickTop="1" thickBot="1" x14ac:dyDescent="0.3">
      <c r="A3" s="9"/>
      <c r="B3" s="9">
        <v>2018</v>
      </c>
      <c r="C3" s="381">
        <v>43169</v>
      </c>
      <c r="D3" s="381">
        <v>43170</v>
      </c>
      <c r="E3" s="382">
        <v>43177</v>
      </c>
      <c r="F3" s="381">
        <v>43190</v>
      </c>
      <c r="G3" s="382">
        <v>43197</v>
      </c>
      <c r="H3" s="381">
        <v>43205</v>
      </c>
      <c r="I3" s="381">
        <v>43212</v>
      </c>
      <c r="J3" s="381">
        <v>43218</v>
      </c>
      <c r="K3" s="382">
        <v>43219</v>
      </c>
      <c r="L3" s="381">
        <v>43226</v>
      </c>
      <c r="M3" s="381">
        <v>43226</v>
      </c>
      <c r="N3" s="381">
        <v>43232</v>
      </c>
      <c r="O3" s="381">
        <v>43233</v>
      </c>
      <c r="P3" s="383">
        <v>43233</v>
      </c>
      <c r="Q3" s="381">
        <v>43239</v>
      </c>
      <c r="R3" s="381">
        <v>43240</v>
      </c>
      <c r="S3" s="381">
        <v>43247</v>
      </c>
      <c r="T3" s="383">
        <v>43254</v>
      </c>
      <c r="U3" s="382">
        <v>43254</v>
      </c>
      <c r="V3" s="381">
        <v>43254</v>
      </c>
      <c r="W3" s="381">
        <v>43261</v>
      </c>
      <c r="X3" s="381">
        <v>43275</v>
      </c>
      <c r="Y3" s="382">
        <v>43289</v>
      </c>
      <c r="Z3" s="382">
        <v>43302</v>
      </c>
      <c r="AA3" s="382">
        <v>43303</v>
      </c>
      <c r="AB3" s="382">
        <v>43317</v>
      </c>
      <c r="AC3" s="382">
        <v>43324</v>
      </c>
      <c r="AD3" s="381">
        <v>43338</v>
      </c>
      <c r="AE3" s="386">
        <v>43358</v>
      </c>
      <c r="AF3" s="210">
        <v>43359</v>
      </c>
      <c r="AG3" s="20" t="s">
        <v>3</v>
      </c>
      <c r="AH3" s="11"/>
      <c r="AI3" s="11"/>
      <c r="AJ3" s="10"/>
      <c r="AK3" s="19"/>
      <c r="AL3" s="29"/>
      <c r="AM3" s="30"/>
      <c r="AN3" s="30"/>
      <c r="AO3" s="30"/>
      <c r="AP3" s="31"/>
      <c r="AQ3" s="673" t="s">
        <v>319</v>
      </c>
      <c r="AR3" s="674"/>
      <c r="AS3" s="675"/>
    </row>
    <row r="4" spans="1:48" ht="16.5" thickBot="1" x14ac:dyDescent="0.3">
      <c r="A4" s="12"/>
      <c r="B4" s="13"/>
      <c r="C4" s="384">
        <v>1</v>
      </c>
      <c r="D4" s="384">
        <v>2</v>
      </c>
      <c r="E4" s="384">
        <v>3</v>
      </c>
      <c r="F4" s="384">
        <v>4</v>
      </c>
      <c r="G4" s="384">
        <v>5</v>
      </c>
      <c r="H4" s="384">
        <v>6</v>
      </c>
      <c r="I4" s="384">
        <v>7</v>
      </c>
      <c r="J4" s="384">
        <v>8</v>
      </c>
      <c r="K4" s="389">
        <v>9</v>
      </c>
      <c r="L4" s="384">
        <v>10</v>
      </c>
      <c r="M4" s="384">
        <v>11</v>
      </c>
      <c r="N4" s="384">
        <v>12</v>
      </c>
      <c r="O4" s="384">
        <v>13</v>
      </c>
      <c r="P4" s="385">
        <v>14</v>
      </c>
      <c r="Q4" s="384">
        <v>15</v>
      </c>
      <c r="R4" s="384">
        <v>16</v>
      </c>
      <c r="S4" s="385">
        <v>17</v>
      </c>
      <c r="T4" s="384">
        <v>18</v>
      </c>
      <c r="U4" s="384">
        <v>19</v>
      </c>
      <c r="V4" s="384">
        <v>20</v>
      </c>
      <c r="W4" s="384">
        <v>21</v>
      </c>
      <c r="X4" s="384">
        <v>22</v>
      </c>
      <c r="Y4" s="388">
        <v>23</v>
      </c>
      <c r="Z4" s="388">
        <v>24</v>
      </c>
      <c r="AA4" s="388">
        <v>25</v>
      </c>
      <c r="AB4" s="388">
        <v>26</v>
      </c>
      <c r="AC4" s="388">
        <v>27</v>
      </c>
      <c r="AD4" s="384">
        <v>28</v>
      </c>
      <c r="AE4" s="387">
        <v>1</v>
      </c>
      <c r="AF4" s="211">
        <v>2</v>
      </c>
      <c r="AG4" s="21"/>
      <c r="AH4" s="11"/>
      <c r="AI4" s="11"/>
      <c r="AJ4" s="10"/>
      <c r="AK4" s="19"/>
      <c r="AL4" s="29"/>
      <c r="AM4" s="30"/>
      <c r="AN4" s="30"/>
      <c r="AO4" s="30"/>
      <c r="AP4" s="31"/>
      <c r="AQ4" s="670" t="s">
        <v>320</v>
      </c>
      <c r="AR4" s="671"/>
      <c r="AS4" s="672"/>
    </row>
    <row r="5" spans="1:48" ht="76.5" customHeight="1" thickBot="1" x14ac:dyDescent="0.3">
      <c r="A5" s="4" t="s">
        <v>4</v>
      </c>
      <c r="B5" s="5" t="s">
        <v>5</v>
      </c>
      <c r="C5" s="390" t="s">
        <v>390</v>
      </c>
      <c r="D5" s="391" t="s">
        <v>410</v>
      </c>
      <c r="E5" s="390" t="s">
        <v>494</v>
      </c>
      <c r="F5" s="390" t="s">
        <v>501</v>
      </c>
      <c r="G5" s="390" t="s">
        <v>502</v>
      </c>
      <c r="H5" s="390" t="s">
        <v>495</v>
      </c>
      <c r="I5" s="390" t="s">
        <v>494</v>
      </c>
      <c r="J5" s="390" t="s">
        <v>503</v>
      </c>
      <c r="K5" s="390" t="s">
        <v>394</v>
      </c>
      <c r="L5" s="390" t="s">
        <v>494</v>
      </c>
      <c r="M5" s="390" t="s">
        <v>496</v>
      </c>
      <c r="N5" s="391" t="s">
        <v>497</v>
      </c>
      <c r="O5" s="390" t="s">
        <v>501</v>
      </c>
      <c r="P5" s="390" t="s">
        <v>498</v>
      </c>
      <c r="Q5" s="390" t="s">
        <v>399</v>
      </c>
      <c r="R5" s="390" t="s">
        <v>499</v>
      </c>
      <c r="S5" s="390" t="s">
        <v>500</v>
      </c>
      <c r="T5" s="390" t="s">
        <v>504</v>
      </c>
      <c r="U5" s="390" t="s">
        <v>403</v>
      </c>
      <c r="V5" s="390" t="s">
        <v>505</v>
      </c>
      <c r="W5" s="390" t="s">
        <v>573</v>
      </c>
      <c r="X5" s="390" t="s">
        <v>506</v>
      </c>
      <c r="Y5" s="390" t="s">
        <v>507</v>
      </c>
      <c r="Z5" s="390" t="s">
        <v>406</v>
      </c>
      <c r="AA5" s="390" t="s">
        <v>508</v>
      </c>
      <c r="AB5" s="390" t="s">
        <v>498</v>
      </c>
      <c r="AC5" s="390" t="s">
        <v>406</v>
      </c>
      <c r="AD5" s="390" t="s">
        <v>500</v>
      </c>
      <c r="AE5" s="622" t="s">
        <v>509</v>
      </c>
      <c r="AF5" s="622" t="s">
        <v>509</v>
      </c>
      <c r="AG5" s="22" t="s">
        <v>7</v>
      </c>
      <c r="AH5" s="23" t="s">
        <v>8</v>
      </c>
      <c r="AI5" s="153" t="s">
        <v>266</v>
      </c>
      <c r="AJ5" s="24" t="s">
        <v>9</v>
      </c>
      <c r="AK5" s="154" t="s">
        <v>173</v>
      </c>
      <c r="AL5" s="155" t="s">
        <v>10</v>
      </c>
      <c r="AM5" s="156" t="s">
        <v>11</v>
      </c>
      <c r="AN5" s="156" t="s">
        <v>12</v>
      </c>
      <c r="AO5" s="156" t="s">
        <v>13</v>
      </c>
      <c r="AP5" s="207" t="s">
        <v>14</v>
      </c>
      <c r="AQ5" s="212" t="s">
        <v>316</v>
      </c>
      <c r="AR5" s="213" t="s">
        <v>317</v>
      </c>
      <c r="AS5" s="213" t="s">
        <v>318</v>
      </c>
    </row>
    <row r="6" spans="1:48" ht="17.25" thickTop="1" thickBot="1" x14ac:dyDescent="0.3">
      <c r="A6" s="605" t="s">
        <v>281</v>
      </c>
      <c r="B6" s="605" t="s">
        <v>285</v>
      </c>
      <c r="C6" s="406">
        <v>149</v>
      </c>
      <c r="D6" s="406">
        <v>300</v>
      </c>
      <c r="E6" s="406">
        <v>149</v>
      </c>
      <c r="F6" s="406">
        <v>298</v>
      </c>
      <c r="G6" s="406">
        <v>300</v>
      </c>
      <c r="H6" s="496" t="s">
        <v>517</v>
      </c>
      <c r="I6" s="496" t="s">
        <v>517</v>
      </c>
      <c r="J6" s="406">
        <v>300</v>
      </c>
      <c r="K6" s="496" t="s">
        <v>517</v>
      </c>
      <c r="L6" s="496" t="s">
        <v>517</v>
      </c>
      <c r="M6" s="497">
        <v>299</v>
      </c>
      <c r="N6" s="495" t="s">
        <v>517</v>
      </c>
      <c r="O6" s="497">
        <v>300</v>
      </c>
      <c r="P6" s="495" t="s">
        <v>517</v>
      </c>
      <c r="Q6" s="497">
        <v>298</v>
      </c>
      <c r="R6" s="495" t="s">
        <v>517</v>
      </c>
      <c r="S6" s="497">
        <v>298</v>
      </c>
      <c r="T6" s="497">
        <v>298</v>
      </c>
      <c r="U6" s="495" t="s">
        <v>517</v>
      </c>
      <c r="V6" s="495" t="s">
        <v>517</v>
      </c>
      <c r="W6" s="497">
        <v>300</v>
      </c>
      <c r="X6" s="495" t="s">
        <v>517</v>
      </c>
      <c r="Y6" s="495" t="s">
        <v>517</v>
      </c>
      <c r="Z6" s="497">
        <v>300</v>
      </c>
      <c r="AA6" s="495" t="s">
        <v>517</v>
      </c>
      <c r="AB6" s="497">
        <v>297</v>
      </c>
      <c r="AC6" s="497">
        <v>148</v>
      </c>
      <c r="AD6" s="495" t="s">
        <v>517</v>
      </c>
      <c r="AE6" s="251"/>
      <c r="AF6" s="252"/>
      <c r="AG6" s="209">
        <f t="shared" ref="AG6:AG37" si="0">SUM(C6:AF6)</f>
        <v>4034</v>
      </c>
      <c r="AH6" s="607" t="str">
        <f t="shared" ref="AH6:AH37" si="1">IF(AJ6&gt;3,"Yes","NO")</f>
        <v>Yes</v>
      </c>
      <c r="AI6" s="26">
        <f t="shared" ref="AI6:AI37" si="2">IF(AH6="YES",1,0)</f>
        <v>1</v>
      </c>
      <c r="AJ6" s="14">
        <f t="shared" ref="AJ6:AJ32" si="3">COUNT(C6:AF6)</f>
        <v>15</v>
      </c>
      <c r="AK6" s="27">
        <f>IF(COUNTIF(C6:AF6,"&gt;0")&gt;3,SUM(LARGE(C6:AF6,{1,2,3,4})),0)</f>
        <v>1200</v>
      </c>
      <c r="AL6" s="28">
        <f t="shared" ref="AL6:AL48" si="4">COUNTIF(C6:Z6,"&gt;0")</f>
        <v>13</v>
      </c>
      <c r="AM6" s="25" t="str">
        <f t="shared" ref="AM6:AM48" si="5">IF(AL6&gt;3,"YES","")</f>
        <v>YES</v>
      </c>
      <c r="AN6" s="25">
        <f t="shared" ref="AN6:AN48" si="6">COUNTIF(C6:Z6,"&gt;298")</f>
        <v>7</v>
      </c>
      <c r="AO6" s="25" t="str">
        <f t="shared" ref="AO6:AO48" si="7">IF(AN6&gt;0,"YES","")</f>
        <v>YES</v>
      </c>
      <c r="AP6" s="208" t="str">
        <f t="shared" ref="AP6:AP48" si="8">IF(OR(AM6="YES",AO6="YES"),"YES","")</f>
        <v>YES</v>
      </c>
      <c r="AQ6" s="214">
        <f t="shared" ref="AQ6:AQ55" si="9">SUM(AK6)</f>
        <v>1200</v>
      </c>
      <c r="AR6" s="214">
        <f t="shared" ref="AR6:AR55" si="10">SUM(AE6:AF6)</f>
        <v>0</v>
      </c>
      <c r="AS6" s="214">
        <f t="shared" ref="AS6:AS55" si="11">SUM(AQ6:AR6)</f>
        <v>1200</v>
      </c>
    </row>
    <row r="7" spans="1:48" ht="17.25" thickTop="1" thickBot="1" x14ac:dyDescent="0.3">
      <c r="A7" s="395" t="s">
        <v>61</v>
      </c>
      <c r="B7" s="395" t="s">
        <v>351</v>
      </c>
      <c r="C7" s="496" t="s">
        <v>517</v>
      </c>
      <c r="D7" s="496" t="s">
        <v>517</v>
      </c>
      <c r="E7" s="496" t="s">
        <v>517</v>
      </c>
      <c r="F7" s="496" t="s">
        <v>517</v>
      </c>
      <c r="G7" s="496" t="s">
        <v>517</v>
      </c>
      <c r="H7" s="496" t="s">
        <v>517</v>
      </c>
      <c r="I7" s="496" t="s">
        <v>517</v>
      </c>
      <c r="J7" s="496" t="s">
        <v>517</v>
      </c>
      <c r="K7" s="406">
        <v>300</v>
      </c>
      <c r="L7" s="496" t="s">
        <v>517</v>
      </c>
      <c r="M7" s="495" t="s">
        <v>517</v>
      </c>
      <c r="N7" s="495" t="s">
        <v>517</v>
      </c>
      <c r="O7" s="495" t="s">
        <v>517</v>
      </c>
      <c r="P7" s="495" t="s">
        <v>517</v>
      </c>
      <c r="Q7" s="495" t="s">
        <v>517</v>
      </c>
      <c r="R7" s="497">
        <v>300</v>
      </c>
      <c r="S7" s="495" t="s">
        <v>517</v>
      </c>
      <c r="T7" s="495" t="s">
        <v>517</v>
      </c>
      <c r="U7" s="495" t="s">
        <v>517</v>
      </c>
      <c r="V7" s="495" t="s">
        <v>517</v>
      </c>
      <c r="W7" s="495" t="s">
        <v>517</v>
      </c>
      <c r="X7" s="497">
        <v>300</v>
      </c>
      <c r="Y7" s="495" t="s">
        <v>517</v>
      </c>
      <c r="Z7" s="495" t="s">
        <v>517</v>
      </c>
      <c r="AA7" s="497">
        <v>300</v>
      </c>
      <c r="AB7" s="495" t="s">
        <v>517</v>
      </c>
      <c r="AC7" s="495" t="s">
        <v>517</v>
      </c>
      <c r="AD7" s="495" t="s">
        <v>517</v>
      </c>
      <c r="AE7" s="251"/>
      <c r="AF7" s="252"/>
      <c r="AG7" s="401">
        <f t="shared" si="0"/>
        <v>1200</v>
      </c>
      <c r="AH7" s="397" t="str">
        <f t="shared" si="1"/>
        <v>Yes</v>
      </c>
      <c r="AI7" s="26">
        <f t="shared" si="2"/>
        <v>1</v>
      </c>
      <c r="AJ7" s="394">
        <f t="shared" si="3"/>
        <v>4</v>
      </c>
      <c r="AK7" s="398">
        <f>IF(COUNTIF(C7:AF7,"&gt;0")&gt;3,SUM(LARGE(C7:AF7,{1,2,3,4})),0)</f>
        <v>1200</v>
      </c>
      <c r="AL7" s="28">
        <f t="shared" si="4"/>
        <v>3</v>
      </c>
      <c r="AM7" s="25" t="str">
        <f t="shared" si="5"/>
        <v/>
      </c>
      <c r="AN7" s="25">
        <f t="shared" si="6"/>
        <v>3</v>
      </c>
      <c r="AO7" s="25" t="str">
        <f t="shared" si="7"/>
        <v>YES</v>
      </c>
      <c r="AP7" s="208" t="str">
        <f t="shared" si="8"/>
        <v>YES</v>
      </c>
      <c r="AQ7" s="214">
        <f t="shared" si="9"/>
        <v>1200</v>
      </c>
      <c r="AR7" s="214">
        <f t="shared" si="10"/>
        <v>0</v>
      </c>
      <c r="AS7" s="214">
        <f t="shared" si="11"/>
        <v>1200</v>
      </c>
    </row>
    <row r="8" spans="1:48" ht="17.25" thickTop="1" thickBot="1" x14ac:dyDescent="0.3">
      <c r="A8" s="605" t="s">
        <v>22</v>
      </c>
      <c r="B8" s="605" t="s">
        <v>105</v>
      </c>
      <c r="C8" s="496" t="s">
        <v>517</v>
      </c>
      <c r="D8" s="496" t="s">
        <v>517</v>
      </c>
      <c r="E8" s="496" t="s">
        <v>517</v>
      </c>
      <c r="F8" s="496" t="s">
        <v>517</v>
      </c>
      <c r="G8" s="496" t="s">
        <v>517</v>
      </c>
      <c r="H8" s="496" t="s">
        <v>517</v>
      </c>
      <c r="I8" s="496" t="s">
        <v>517</v>
      </c>
      <c r="J8" s="496" t="s">
        <v>517</v>
      </c>
      <c r="K8" s="496" t="s">
        <v>517</v>
      </c>
      <c r="L8" s="496" t="s">
        <v>517</v>
      </c>
      <c r="M8" s="495" t="s">
        <v>517</v>
      </c>
      <c r="N8" s="497">
        <v>300</v>
      </c>
      <c r="O8" s="495" t="s">
        <v>517</v>
      </c>
      <c r="P8" s="495" t="s">
        <v>517</v>
      </c>
      <c r="Q8" s="495" t="s">
        <v>517</v>
      </c>
      <c r="R8" s="495" t="s">
        <v>517</v>
      </c>
      <c r="S8" s="497">
        <v>300</v>
      </c>
      <c r="T8" s="495" t="s">
        <v>517</v>
      </c>
      <c r="U8" s="497">
        <v>300</v>
      </c>
      <c r="V8" s="495" t="s">
        <v>517</v>
      </c>
      <c r="W8" s="495" t="s">
        <v>517</v>
      </c>
      <c r="X8" s="495" t="s">
        <v>517</v>
      </c>
      <c r="Y8" s="495" t="s">
        <v>517</v>
      </c>
      <c r="Z8" s="497">
        <v>149</v>
      </c>
      <c r="AA8" s="495" t="s">
        <v>517</v>
      </c>
      <c r="AB8" s="497">
        <v>298</v>
      </c>
      <c r="AC8" s="614">
        <v>148</v>
      </c>
      <c r="AD8" s="497">
        <v>149</v>
      </c>
      <c r="AE8" s="251"/>
      <c r="AF8" s="252"/>
      <c r="AG8" s="401">
        <f t="shared" si="0"/>
        <v>1644</v>
      </c>
      <c r="AH8" s="607" t="str">
        <f t="shared" si="1"/>
        <v>Yes</v>
      </c>
      <c r="AI8" s="26">
        <f t="shared" si="2"/>
        <v>1</v>
      </c>
      <c r="AJ8" s="394">
        <f t="shared" si="3"/>
        <v>7</v>
      </c>
      <c r="AK8" s="398">
        <f>IF(COUNTIF(C8:AF8,"&gt;0")&gt;3,SUM(LARGE(C8:AF8,{1,2,3,4})),0)</f>
        <v>1198</v>
      </c>
      <c r="AL8" s="28">
        <f t="shared" si="4"/>
        <v>4</v>
      </c>
      <c r="AM8" s="25" t="str">
        <f t="shared" si="5"/>
        <v>YES</v>
      </c>
      <c r="AN8" s="25">
        <f t="shared" si="6"/>
        <v>3</v>
      </c>
      <c r="AO8" s="25" t="str">
        <f t="shared" si="7"/>
        <v>YES</v>
      </c>
      <c r="AP8" s="208" t="str">
        <f t="shared" si="8"/>
        <v>YES</v>
      </c>
      <c r="AQ8" s="214">
        <f t="shared" si="9"/>
        <v>1198</v>
      </c>
      <c r="AR8" s="214">
        <f t="shared" si="10"/>
        <v>0</v>
      </c>
      <c r="AS8" s="214">
        <f t="shared" si="11"/>
        <v>1198</v>
      </c>
    </row>
    <row r="9" spans="1:48" ht="17.25" thickTop="1" thickBot="1" x14ac:dyDescent="0.3">
      <c r="A9" s="605" t="s">
        <v>123</v>
      </c>
      <c r="B9" s="606" t="s">
        <v>124</v>
      </c>
      <c r="C9" s="496" t="s">
        <v>517</v>
      </c>
      <c r="D9" s="496" t="s">
        <v>517</v>
      </c>
      <c r="E9" s="496" t="s">
        <v>517</v>
      </c>
      <c r="F9" s="496" t="s">
        <v>517</v>
      </c>
      <c r="G9" s="496" t="s">
        <v>517</v>
      </c>
      <c r="H9" s="496" t="s">
        <v>517</v>
      </c>
      <c r="I9" s="406">
        <v>299</v>
      </c>
      <c r="J9" s="496" t="s">
        <v>517</v>
      </c>
      <c r="K9" s="496" t="s">
        <v>517</v>
      </c>
      <c r="L9" s="406">
        <v>300</v>
      </c>
      <c r="M9" s="495" t="s">
        <v>517</v>
      </c>
      <c r="N9" s="495" t="s">
        <v>517</v>
      </c>
      <c r="O9" s="495" t="s">
        <v>517</v>
      </c>
      <c r="P9" s="495" t="s">
        <v>517</v>
      </c>
      <c r="Q9" s="495" t="s">
        <v>517</v>
      </c>
      <c r="R9" s="495" t="s">
        <v>517</v>
      </c>
      <c r="S9" s="497">
        <v>299</v>
      </c>
      <c r="T9" s="495" t="s">
        <v>517</v>
      </c>
      <c r="U9" s="495" t="s">
        <v>517</v>
      </c>
      <c r="V9" s="495" t="s">
        <v>517</v>
      </c>
      <c r="W9" s="497">
        <v>299</v>
      </c>
      <c r="X9" s="495" t="s">
        <v>517</v>
      </c>
      <c r="Y9" s="495" t="s">
        <v>517</v>
      </c>
      <c r="Z9" s="495" t="s">
        <v>517</v>
      </c>
      <c r="AA9" s="495" t="s">
        <v>517</v>
      </c>
      <c r="AB9" s="495" t="s">
        <v>517</v>
      </c>
      <c r="AC9" s="495" t="s">
        <v>517</v>
      </c>
      <c r="AD9" s="495" t="s">
        <v>517</v>
      </c>
      <c r="AE9" s="251"/>
      <c r="AF9" s="252"/>
      <c r="AG9" s="401">
        <f t="shared" si="0"/>
        <v>1197</v>
      </c>
      <c r="AH9" s="607" t="str">
        <f t="shared" si="1"/>
        <v>Yes</v>
      </c>
      <c r="AI9" s="26">
        <f t="shared" si="2"/>
        <v>1</v>
      </c>
      <c r="AJ9" s="394">
        <f t="shared" si="3"/>
        <v>4</v>
      </c>
      <c r="AK9" s="398">
        <f>IF(COUNTIF(C9:AF9,"&gt;0")&gt;3,SUM(LARGE(C9:AF9,{1,2,3,4})),0)</f>
        <v>1197</v>
      </c>
      <c r="AL9" s="28"/>
      <c r="AM9" s="25"/>
      <c r="AN9" s="25"/>
      <c r="AO9" s="25"/>
      <c r="AP9" s="208"/>
      <c r="AQ9" s="214"/>
      <c r="AR9" s="214"/>
      <c r="AS9" s="214"/>
    </row>
    <row r="10" spans="1:48" ht="17.25" thickTop="1" thickBot="1" x14ac:dyDescent="0.3">
      <c r="A10" s="605" t="s">
        <v>157</v>
      </c>
      <c r="B10" s="605" t="s">
        <v>158</v>
      </c>
      <c r="C10" s="406">
        <v>149</v>
      </c>
      <c r="D10" s="496" t="s">
        <v>517</v>
      </c>
      <c r="E10" s="496" t="s">
        <v>517</v>
      </c>
      <c r="F10" s="496" t="s">
        <v>517</v>
      </c>
      <c r="G10" s="406">
        <v>149</v>
      </c>
      <c r="H10" s="496" t="s">
        <v>517</v>
      </c>
      <c r="I10" s="496" t="s">
        <v>517</v>
      </c>
      <c r="J10" s="496" t="s">
        <v>517</v>
      </c>
      <c r="K10" s="496" t="s">
        <v>517</v>
      </c>
      <c r="L10" s="496" t="s">
        <v>517</v>
      </c>
      <c r="M10" s="495" t="s">
        <v>517</v>
      </c>
      <c r="N10" s="495" t="s">
        <v>517</v>
      </c>
      <c r="O10" s="497">
        <v>299</v>
      </c>
      <c r="P10" s="495" t="s">
        <v>517</v>
      </c>
      <c r="Q10" s="497">
        <v>297</v>
      </c>
      <c r="R10" s="495" t="s">
        <v>517</v>
      </c>
      <c r="S10" s="495" t="s">
        <v>517</v>
      </c>
      <c r="T10" s="497">
        <v>296</v>
      </c>
      <c r="U10" s="495" t="s">
        <v>517</v>
      </c>
      <c r="V10" s="495" t="s">
        <v>517</v>
      </c>
      <c r="W10" s="497">
        <v>298</v>
      </c>
      <c r="X10" s="495" t="s">
        <v>517</v>
      </c>
      <c r="Y10" s="495" t="s">
        <v>517</v>
      </c>
      <c r="Z10" s="497">
        <v>299</v>
      </c>
      <c r="AA10" s="497">
        <v>149</v>
      </c>
      <c r="AB10" s="495" t="s">
        <v>517</v>
      </c>
      <c r="AC10" s="495" t="s">
        <v>517</v>
      </c>
      <c r="AD10" s="495" t="s">
        <v>517</v>
      </c>
      <c r="AE10" s="251"/>
      <c r="AF10" s="252"/>
      <c r="AG10" s="401">
        <f t="shared" si="0"/>
        <v>1936</v>
      </c>
      <c r="AH10" s="607" t="str">
        <f t="shared" si="1"/>
        <v>Yes</v>
      </c>
      <c r="AI10" s="26">
        <f t="shared" si="2"/>
        <v>1</v>
      </c>
      <c r="AJ10" s="394">
        <f t="shared" si="3"/>
        <v>8</v>
      </c>
      <c r="AK10" s="398">
        <f>IF(COUNTIF(C10:AF10,"&gt;0")&gt;3,SUM(LARGE(C10:AF10,{1,2,3,4})),0)</f>
        <v>1193</v>
      </c>
      <c r="AL10" s="28">
        <f t="shared" si="4"/>
        <v>7</v>
      </c>
      <c r="AM10" s="25" t="str">
        <f t="shared" si="5"/>
        <v>YES</v>
      </c>
      <c r="AN10" s="25">
        <f t="shared" si="6"/>
        <v>2</v>
      </c>
      <c r="AO10" s="25" t="str">
        <f t="shared" si="7"/>
        <v>YES</v>
      </c>
      <c r="AP10" s="208" t="str">
        <f t="shared" si="8"/>
        <v>YES</v>
      </c>
      <c r="AQ10" s="214">
        <f t="shared" si="9"/>
        <v>1193</v>
      </c>
      <c r="AR10" s="214">
        <f t="shared" si="10"/>
        <v>0</v>
      </c>
      <c r="AS10" s="214">
        <f t="shared" si="11"/>
        <v>1193</v>
      </c>
      <c r="AT10" s="545" t="s">
        <v>577</v>
      </c>
      <c r="AU10" s="545"/>
      <c r="AV10" s="545"/>
    </row>
    <row r="11" spans="1:48" ht="17.25" thickTop="1" thickBot="1" x14ac:dyDescent="0.3">
      <c r="A11" s="605" t="s">
        <v>104</v>
      </c>
      <c r="B11" s="605" t="s">
        <v>144</v>
      </c>
      <c r="C11" s="496" t="s">
        <v>517</v>
      </c>
      <c r="D11" s="496" t="s">
        <v>517</v>
      </c>
      <c r="E11" s="406">
        <v>300</v>
      </c>
      <c r="F11" s="406">
        <v>300</v>
      </c>
      <c r="G11" s="496" t="s">
        <v>517</v>
      </c>
      <c r="H11" s="406">
        <v>149</v>
      </c>
      <c r="I11" s="496" t="s">
        <v>517</v>
      </c>
      <c r="J11" s="496" t="s">
        <v>517</v>
      </c>
      <c r="K11" s="496" t="s">
        <v>517</v>
      </c>
      <c r="L11" s="406">
        <v>149</v>
      </c>
      <c r="M11" s="495" t="s">
        <v>517</v>
      </c>
      <c r="N11" s="495" t="s">
        <v>517</v>
      </c>
      <c r="O11" s="495" t="s">
        <v>517</v>
      </c>
      <c r="P11" s="495" t="s">
        <v>517</v>
      </c>
      <c r="Q11" s="495" t="s">
        <v>517</v>
      </c>
      <c r="R11" s="495" t="s">
        <v>517</v>
      </c>
      <c r="S11" s="495" t="s">
        <v>517</v>
      </c>
      <c r="T11" s="497">
        <v>300</v>
      </c>
      <c r="U11" s="495" t="s">
        <v>517</v>
      </c>
      <c r="V11" s="495" t="s">
        <v>517</v>
      </c>
      <c r="W11" s="497">
        <v>148</v>
      </c>
      <c r="X11" s="495" t="s">
        <v>517</v>
      </c>
      <c r="Y11" s="495" t="s">
        <v>517</v>
      </c>
      <c r="Z11" s="495" t="s">
        <v>517</v>
      </c>
      <c r="AA11" s="495" t="s">
        <v>517</v>
      </c>
      <c r="AB11" s="497">
        <v>148</v>
      </c>
      <c r="AC11" s="495" t="s">
        <v>517</v>
      </c>
      <c r="AD11" s="495" t="s">
        <v>517</v>
      </c>
      <c r="AE11" s="251"/>
      <c r="AF11" s="252"/>
      <c r="AG11" s="401">
        <f t="shared" si="0"/>
        <v>1494</v>
      </c>
      <c r="AH11" s="607" t="str">
        <f t="shared" si="1"/>
        <v>Yes</v>
      </c>
      <c r="AI11" s="26">
        <f t="shared" si="2"/>
        <v>1</v>
      </c>
      <c r="AJ11" s="394">
        <f t="shared" si="3"/>
        <v>7</v>
      </c>
      <c r="AK11" s="398">
        <f>IF(COUNTIF(C11:AF11,"&gt;0")&gt;3,SUM(LARGE(C11:AF11,{1,2,3,4})),0)</f>
        <v>1049</v>
      </c>
      <c r="AL11" s="28">
        <f t="shared" si="4"/>
        <v>6</v>
      </c>
      <c r="AM11" s="25" t="str">
        <f t="shared" si="5"/>
        <v>YES</v>
      </c>
      <c r="AN11" s="25">
        <f t="shared" si="6"/>
        <v>3</v>
      </c>
      <c r="AO11" s="25" t="str">
        <f t="shared" si="7"/>
        <v>YES</v>
      </c>
      <c r="AP11" s="208" t="str">
        <f t="shared" si="8"/>
        <v>YES</v>
      </c>
      <c r="AQ11" s="214">
        <f t="shared" si="9"/>
        <v>1049</v>
      </c>
      <c r="AR11" s="214">
        <f t="shared" si="10"/>
        <v>0</v>
      </c>
      <c r="AS11" s="214">
        <f t="shared" si="11"/>
        <v>1049</v>
      </c>
    </row>
    <row r="12" spans="1:48" ht="17.25" thickTop="1" thickBot="1" x14ac:dyDescent="0.3">
      <c r="A12" s="605" t="s">
        <v>15</v>
      </c>
      <c r="B12" s="605" t="s">
        <v>436</v>
      </c>
      <c r="C12" s="496" t="s">
        <v>517</v>
      </c>
      <c r="D12" s="496" t="s">
        <v>517</v>
      </c>
      <c r="E12" s="496" t="s">
        <v>517</v>
      </c>
      <c r="F12" s="496" t="s">
        <v>517</v>
      </c>
      <c r="G12" s="496" t="s">
        <v>517</v>
      </c>
      <c r="H12" s="406">
        <v>300</v>
      </c>
      <c r="I12" s="496" t="s">
        <v>517</v>
      </c>
      <c r="J12" s="496" t="s">
        <v>517</v>
      </c>
      <c r="K12" s="496" t="s">
        <v>517</v>
      </c>
      <c r="L12" s="496" t="s">
        <v>517</v>
      </c>
      <c r="M12" s="497">
        <v>300</v>
      </c>
      <c r="N12" s="495" t="s">
        <v>517</v>
      </c>
      <c r="O12" s="495" t="s">
        <v>517</v>
      </c>
      <c r="P12" s="495" t="s">
        <v>517</v>
      </c>
      <c r="Q12" s="495" t="s">
        <v>517</v>
      </c>
      <c r="R12" s="495" t="s">
        <v>517</v>
      </c>
      <c r="S12" s="495" t="s">
        <v>517</v>
      </c>
      <c r="T12" s="495" t="s">
        <v>517</v>
      </c>
      <c r="U12" s="495" t="s">
        <v>517</v>
      </c>
      <c r="V12" s="497">
        <v>148</v>
      </c>
      <c r="W12" s="495" t="s">
        <v>517</v>
      </c>
      <c r="X12" s="495" t="s">
        <v>517</v>
      </c>
      <c r="Y12" s="497">
        <v>300</v>
      </c>
      <c r="Z12" s="495" t="s">
        <v>517</v>
      </c>
      <c r="AA12" s="495" t="s">
        <v>517</v>
      </c>
      <c r="AB12" s="495" t="s">
        <v>517</v>
      </c>
      <c r="AC12" s="495" t="s">
        <v>517</v>
      </c>
      <c r="AD12" s="495" t="s">
        <v>517</v>
      </c>
      <c r="AE12" s="251"/>
      <c r="AF12" s="252"/>
      <c r="AG12" s="401">
        <f t="shared" si="0"/>
        <v>1048</v>
      </c>
      <c r="AH12" s="607" t="str">
        <f t="shared" si="1"/>
        <v>Yes</v>
      </c>
      <c r="AI12" s="26">
        <f t="shared" si="2"/>
        <v>1</v>
      </c>
      <c r="AJ12" s="394">
        <f t="shared" si="3"/>
        <v>4</v>
      </c>
      <c r="AK12" s="398">
        <f>IF(COUNTIF(C12:AF12,"&gt;0")&gt;3,SUM(LARGE(C12:AF12,{1,2,3,4})),0)</f>
        <v>1048</v>
      </c>
      <c r="AL12" s="28">
        <f t="shared" si="4"/>
        <v>4</v>
      </c>
      <c r="AM12" s="25" t="str">
        <f t="shared" si="5"/>
        <v>YES</v>
      </c>
      <c r="AN12" s="25">
        <f t="shared" si="6"/>
        <v>3</v>
      </c>
      <c r="AO12" s="25" t="str">
        <f t="shared" si="7"/>
        <v>YES</v>
      </c>
      <c r="AP12" s="208" t="str">
        <f t="shared" si="8"/>
        <v>YES</v>
      </c>
      <c r="AQ12" s="214">
        <f t="shared" si="9"/>
        <v>1048</v>
      </c>
      <c r="AR12" s="214">
        <f t="shared" si="10"/>
        <v>0</v>
      </c>
      <c r="AS12" s="214">
        <f t="shared" si="11"/>
        <v>1048</v>
      </c>
    </row>
    <row r="13" spans="1:48" ht="17.25" thickTop="1" thickBot="1" x14ac:dyDescent="0.3">
      <c r="A13" s="605" t="s">
        <v>52</v>
      </c>
      <c r="B13" s="605" t="s">
        <v>126</v>
      </c>
      <c r="C13" s="496" t="s">
        <v>517</v>
      </c>
      <c r="D13" s="496" t="s">
        <v>517</v>
      </c>
      <c r="E13" s="406">
        <v>149</v>
      </c>
      <c r="F13" s="496" t="s">
        <v>517</v>
      </c>
      <c r="G13" s="496" t="s">
        <v>517</v>
      </c>
      <c r="H13" s="496" t="s">
        <v>517</v>
      </c>
      <c r="I13" s="406">
        <v>300</v>
      </c>
      <c r="J13" s="496" t="s">
        <v>517</v>
      </c>
      <c r="K13" s="496" t="s">
        <v>517</v>
      </c>
      <c r="L13" s="406">
        <v>299</v>
      </c>
      <c r="M13" s="495" t="s">
        <v>517</v>
      </c>
      <c r="N13" s="495" t="s">
        <v>517</v>
      </c>
      <c r="O13" s="495" t="s">
        <v>517</v>
      </c>
      <c r="P13" s="495" t="s">
        <v>517</v>
      </c>
      <c r="Q13" s="495" t="s">
        <v>517</v>
      </c>
      <c r="R13" s="495" t="s">
        <v>517</v>
      </c>
      <c r="S13" s="495" t="s">
        <v>517</v>
      </c>
      <c r="T13" s="497">
        <v>299</v>
      </c>
      <c r="U13" s="495" t="s">
        <v>517</v>
      </c>
      <c r="V13" s="495" t="s">
        <v>517</v>
      </c>
      <c r="W13" s="495" t="s">
        <v>517</v>
      </c>
      <c r="X13" s="495" t="s">
        <v>517</v>
      </c>
      <c r="Y13" s="495" t="s">
        <v>517</v>
      </c>
      <c r="Z13" s="495" t="s">
        <v>517</v>
      </c>
      <c r="AA13" s="495" t="s">
        <v>517</v>
      </c>
      <c r="AB13" s="495" t="s">
        <v>517</v>
      </c>
      <c r="AC13" s="495" t="s">
        <v>517</v>
      </c>
      <c r="AD13" s="495" t="s">
        <v>517</v>
      </c>
      <c r="AE13" s="251"/>
      <c r="AF13" s="252"/>
      <c r="AG13" s="401">
        <f t="shared" si="0"/>
        <v>1047</v>
      </c>
      <c r="AH13" s="607" t="str">
        <f t="shared" si="1"/>
        <v>Yes</v>
      </c>
      <c r="AI13" s="26">
        <f t="shared" si="2"/>
        <v>1</v>
      </c>
      <c r="AJ13" s="394">
        <f t="shared" si="3"/>
        <v>4</v>
      </c>
      <c r="AK13" s="398">
        <f>IF(COUNTIF(C13:AF13,"&gt;0")&gt;3,SUM(LARGE(C13:AF13,{1,2,3,4})),0)</f>
        <v>1047</v>
      </c>
      <c r="AL13" s="28">
        <f t="shared" si="4"/>
        <v>4</v>
      </c>
      <c r="AM13" s="25" t="str">
        <f t="shared" si="5"/>
        <v>YES</v>
      </c>
      <c r="AN13" s="25">
        <f t="shared" si="6"/>
        <v>3</v>
      </c>
      <c r="AO13" s="25" t="str">
        <f t="shared" si="7"/>
        <v>YES</v>
      </c>
      <c r="AP13" s="208" t="str">
        <f t="shared" si="8"/>
        <v>YES</v>
      </c>
      <c r="AQ13" s="214">
        <f t="shared" si="9"/>
        <v>1047</v>
      </c>
      <c r="AR13" s="214">
        <f t="shared" si="10"/>
        <v>0</v>
      </c>
      <c r="AS13" s="214">
        <f t="shared" si="11"/>
        <v>1047</v>
      </c>
    </row>
    <row r="14" spans="1:48" ht="17.25" thickTop="1" thickBot="1" x14ac:dyDescent="0.3">
      <c r="A14" s="605" t="s">
        <v>149</v>
      </c>
      <c r="B14" s="606" t="s">
        <v>427</v>
      </c>
      <c r="C14" s="406">
        <v>149</v>
      </c>
      <c r="D14" s="406">
        <v>149</v>
      </c>
      <c r="E14" s="496" t="s">
        <v>517</v>
      </c>
      <c r="F14" s="406">
        <v>299</v>
      </c>
      <c r="G14" s="496" t="s">
        <v>517</v>
      </c>
      <c r="H14" s="496" t="s">
        <v>517</v>
      </c>
      <c r="I14" s="496" t="s">
        <v>517</v>
      </c>
      <c r="J14" s="496" t="s">
        <v>517</v>
      </c>
      <c r="K14" s="496" t="s">
        <v>517</v>
      </c>
      <c r="L14" s="496" t="s">
        <v>517</v>
      </c>
      <c r="M14" s="495" t="s">
        <v>517</v>
      </c>
      <c r="N14" s="495" t="s">
        <v>517</v>
      </c>
      <c r="O14" s="497">
        <v>296</v>
      </c>
      <c r="P14" s="495" t="s">
        <v>517</v>
      </c>
      <c r="Q14" s="495" t="s">
        <v>517</v>
      </c>
      <c r="R14" s="495" t="s">
        <v>517</v>
      </c>
      <c r="S14" s="495" t="s">
        <v>517</v>
      </c>
      <c r="T14" s="497">
        <v>297</v>
      </c>
      <c r="U14" s="495" t="s">
        <v>517</v>
      </c>
      <c r="V14" s="495" t="s">
        <v>517</v>
      </c>
      <c r="W14" s="495" t="s">
        <v>517</v>
      </c>
      <c r="X14" s="495" t="s">
        <v>517</v>
      </c>
      <c r="Y14" s="495" t="s">
        <v>517</v>
      </c>
      <c r="Z14" s="495" t="s">
        <v>517</v>
      </c>
      <c r="AA14" s="495" t="s">
        <v>517</v>
      </c>
      <c r="AB14" s="495" t="s">
        <v>517</v>
      </c>
      <c r="AC14" s="495" t="s">
        <v>517</v>
      </c>
      <c r="AD14" s="495" t="s">
        <v>517</v>
      </c>
      <c r="AE14" s="251"/>
      <c r="AF14" s="252"/>
      <c r="AG14" s="401">
        <f t="shared" si="0"/>
        <v>1190</v>
      </c>
      <c r="AH14" s="607" t="str">
        <f t="shared" si="1"/>
        <v>Yes</v>
      </c>
      <c r="AI14" s="26">
        <f t="shared" si="2"/>
        <v>1</v>
      </c>
      <c r="AJ14" s="394">
        <f t="shared" si="3"/>
        <v>5</v>
      </c>
      <c r="AK14" s="398">
        <f>IF(COUNTIF(C14:AF14,"&gt;0")&gt;3,SUM(LARGE(C14:AF14,{1,2,3,4})),0)</f>
        <v>1041</v>
      </c>
      <c r="AL14" s="28">
        <f t="shared" si="4"/>
        <v>5</v>
      </c>
      <c r="AM14" s="25" t="str">
        <f t="shared" si="5"/>
        <v>YES</v>
      </c>
      <c r="AN14" s="25">
        <f t="shared" si="6"/>
        <v>1</v>
      </c>
      <c r="AO14" s="25" t="str">
        <f t="shared" si="7"/>
        <v>YES</v>
      </c>
      <c r="AP14" s="208" t="str">
        <f t="shared" si="8"/>
        <v>YES</v>
      </c>
      <c r="AQ14" s="214">
        <f t="shared" si="9"/>
        <v>1041</v>
      </c>
      <c r="AR14" s="214">
        <f t="shared" si="10"/>
        <v>0</v>
      </c>
      <c r="AS14" s="214">
        <f t="shared" si="11"/>
        <v>1041</v>
      </c>
    </row>
    <row r="15" spans="1:48" s="393" customFormat="1" ht="17.25" thickTop="1" thickBot="1" x14ac:dyDescent="0.3">
      <c r="A15" s="605" t="s">
        <v>514</v>
      </c>
      <c r="B15" s="605" t="s">
        <v>58</v>
      </c>
      <c r="C15" s="406">
        <v>149</v>
      </c>
      <c r="D15" s="496" t="s">
        <v>517</v>
      </c>
      <c r="E15" s="496" t="s">
        <v>517</v>
      </c>
      <c r="F15" s="496" t="s">
        <v>517</v>
      </c>
      <c r="G15" s="406">
        <v>149</v>
      </c>
      <c r="H15" s="496" t="s">
        <v>517</v>
      </c>
      <c r="I15" s="496" t="s">
        <v>517</v>
      </c>
      <c r="J15" s="406">
        <v>298</v>
      </c>
      <c r="K15" s="496" t="s">
        <v>517</v>
      </c>
      <c r="L15" s="496" t="s">
        <v>517</v>
      </c>
      <c r="M15" s="495" t="s">
        <v>517</v>
      </c>
      <c r="N15" s="495" t="s">
        <v>517</v>
      </c>
      <c r="O15" s="497">
        <v>297</v>
      </c>
      <c r="P15" s="495" t="s">
        <v>517</v>
      </c>
      <c r="Q15" s="497">
        <v>148</v>
      </c>
      <c r="R15" s="495" t="s">
        <v>517</v>
      </c>
      <c r="S15" s="495" t="s">
        <v>517</v>
      </c>
      <c r="T15" s="495" t="s">
        <v>517</v>
      </c>
      <c r="U15" s="495" t="s">
        <v>517</v>
      </c>
      <c r="V15" s="495" t="s">
        <v>517</v>
      </c>
      <c r="W15" s="495" t="s">
        <v>517</v>
      </c>
      <c r="X15" s="495" t="s">
        <v>517</v>
      </c>
      <c r="Y15" s="495" t="s">
        <v>517</v>
      </c>
      <c r="Z15" s="495" t="s">
        <v>517</v>
      </c>
      <c r="AA15" s="495" t="s">
        <v>517</v>
      </c>
      <c r="AB15" s="495" t="s">
        <v>517</v>
      </c>
      <c r="AC15" s="495" t="s">
        <v>517</v>
      </c>
      <c r="AD15" s="495" t="s">
        <v>517</v>
      </c>
      <c r="AE15" s="403"/>
      <c r="AF15" s="404"/>
      <c r="AG15" s="401">
        <f t="shared" si="0"/>
        <v>1041</v>
      </c>
      <c r="AH15" s="607" t="str">
        <f t="shared" si="1"/>
        <v>Yes</v>
      </c>
      <c r="AI15" s="397">
        <f t="shared" si="2"/>
        <v>1</v>
      </c>
      <c r="AJ15" s="394">
        <f t="shared" si="3"/>
        <v>5</v>
      </c>
      <c r="AK15" s="398">
        <f>IF(COUNTIF(C15:AF15,"&gt;0")&gt;3,SUM(LARGE(C15:AF15,{1,2,3,4})),0)</f>
        <v>893</v>
      </c>
      <c r="AL15" s="399"/>
      <c r="AM15" s="396"/>
      <c r="AN15" s="396"/>
      <c r="AO15" s="396"/>
      <c r="AP15" s="400"/>
      <c r="AQ15" s="402"/>
      <c r="AR15" s="402"/>
      <c r="AS15" s="402"/>
    </row>
    <row r="16" spans="1:48" ht="17.25" thickTop="1" thickBot="1" x14ac:dyDescent="0.3">
      <c r="A16" s="605" t="s">
        <v>15</v>
      </c>
      <c r="B16" s="605" t="s">
        <v>522</v>
      </c>
      <c r="C16" s="496" t="s">
        <v>517</v>
      </c>
      <c r="D16" s="496" t="s">
        <v>517</v>
      </c>
      <c r="E16" s="406">
        <v>299</v>
      </c>
      <c r="F16" s="406">
        <v>297</v>
      </c>
      <c r="G16" s="496" t="s">
        <v>517</v>
      </c>
      <c r="H16" s="496" t="s">
        <v>517</v>
      </c>
      <c r="I16" s="496" t="s">
        <v>517</v>
      </c>
      <c r="J16" s="496" t="s">
        <v>517</v>
      </c>
      <c r="K16" s="496" t="s">
        <v>517</v>
      </c>
      <c r="L16" s="406">
        <v>149</v>
      </c>
      <c r="M16" s="495" t="s">
        <v>517</v>
      </c>
      <c r="N16" s="495" t="s">
        <v>517</v>
      </c>
      <c r="O16" s="495" t="s">
        <v>517</v>
      </c>
      <c r="P16" s="495" t="s">
        <v>517</v>
      </c>
      <c r="Q16" s="495" t="s">
        <v>517</v>
      </c>
      <c r="R16" s="495" t="s">
        <v>517</v>
      </c>
      <c r="S16" s="495" t="s">
        <v>517</v>
      </c>
      <c r="T16" s="495" t="s">
        <v>517</v>
      </c>
      <c r="U16" s="495" t="s">
        <v>517</v>
      </c>
      <c r="V16" s="495" t="s">
        <v>517</v>
      </c>
      <c r="W16" s="497">
        <v>148</v>
      </c>
      <c r="X16" s="495" t="s">
        <v>517</v>
      </c>
      <c r="Y16" s="495" t="s">
        <v>517</v>
      </c>
      <c r="Z16" s="495" t="s">
        <v>517</v>
      </c>
      <c r="AA16" s="495" t="s">
        <v>517</v>
      </c>
      <c r="AB16" s="497">
        <v>148</v>
      </c>
      <c r="AC16" s="495" t="s">
        <v>517</v>
      </c>
      <c r="AD16" s="495" t="s">
        <v>517</v>
      </c>
      <c r="AE16" s="251"/>
      <c r="AF16" s="252"/>
      <c r="AG16" s="401">
        <f t="shared" si="0"/>
        <v>1041</v>
      </c>
      <c r="AH16" s="607" t="str">
        <f t="shared" si="1"/>
        <v>Yes</v>
      </c>
      <c r="AI16" s="397">
        <f t="shared" si="2"/>
        <v>1</v>
      </c>
      <c r="AJ16" s="394">
        <f t="shared" si="3"/>
        <v>5</v>
      </c>
      <c r="AK16" s="398">
        <f>IF(COUNTIF(C16:AF16,"&gt;0")&gt;3,SUM(LARGE(C16:AF16,{1,2,3,4})),0)</f>
        <v>893</v>
      </c>
      <c r="AL16" s="28">
        <f t="shared" si="4"/>
        <v>4</v>
      </c>
      <c r="AM16" s="25" t="str">
        <f t="shared" si="5"/>
        <v>YES</v>
      </c>
      <c r="AN16" s="25">
        <f t="shared" si="6"/>
        <v>1</v>
      </c>
      <c r="AO16" s="25" t="str">
        <f t="shared" si="7"/>
        <v>YES</v>
      </c>
      <c r="AP16" s="208" t="str">
        <f t="shared" si="8"/>
        <v>YES</v>
      </c>
      <c r="AQ16" s="214">
        <f t="shared" si="9"/>
        <v>893</v>
      </c>
      <c r="AR16" s="214">
        <f t="shared" si="10"/>
        <v>0</v>
      </c>
      <c r="AS16" s="214">
        <f t="shared" si="11"/>
        <v>893</v>
      </c>
    </row>
    <row r="17" spans="1:45" ht="17.25" thickTop="1" thickBot="1" x14ac:dyDescent="0.3">
      <c r="A17" s="605" t="s">
        <v>367</v>
      </c>
      <c r="B17" s="605" t="s">
        <v>538</v>
      </c>
      <c r="C17" s="496" t="s">
        <v>517</v>
      </c>
      <c r="D17" s="496" t="s">
        <v>517</v>
      </c>
      <c r="E17" s="496" t="s">
        <v>517</v>
      </c>
      <c r="F17" s="496" t="s">
        <v>517</v>
      </c>
      <c r="G17" s="496" t="s">
        <v>517</v>
      </c>
      <c r="H17" s="496" t="s">
        <v>517</v>
      </c>
      <c r="I17" s="496" t="s">
        <v>517</v>
      </c>
      <c r="J17" s="406">
        <v>148</v>
      </c>
      <c r="K17" s="496" t="s">
        <v>517</v>
      </c>
      <c r="L17" s="496" t="s">
        <v>517</v>
      </c>
      <c r="M17" s="495" t="s">
        <v>517</v>
      </c>
      <c r="N17" s="495" t="s">
        <v>517</v>
      </c>
      <c r="O17" s="497">
        <v>147</v>
      </c>
      <c r="P17" s="495" t="s">
        <v>517</v>
      </c>
      <c r="Q17" s="497">
        <v>300</v>
      </c>
      <c r="R17" s="495" t="s">
        <v>517</v>
      </c>
      <c r="S17" s="495" t="s">
        <v>517</v>
      </c>
      <c r="T17" s="497">
        <v>295</v>
      </c>
      <c r="U17" s="495" t="s">
        <v>517</v>
      </c>
      <c r="V17" s="495" t="s">
        <v>517</v>
      </c>
      <c r="W17" s="495" t="s">
        <v>517</v>
      </c>
      <c r="X17" s="495" t="s">
        <v>517</v>
      </c>
      <c r="Y17" s="495" t="s">
        <v>517</v>
      </c>
      <c r="Z17" s="495" t="s">
        <v>517</v>
      </c>
      <c r="AA17" s="495" t="s">
        <v>517</v>
      </c>
      <c r="AB17" s="495" t="s">
        <v>517</v>
      </c>
      <c r="AC17" s="495" t="s">
        <v>517</v>
      </c>
      <c r="AD17" s="495" t="s">
        <v>517</v>
      </c>
      <c r="AE17" s="251"/>
      <c r="AF17" s="252"/>
      <c r="AG17" s="401">
        <f t="shared" si="0"/>
        <v>890</v>
      </c>
      <c r="AH17" s="607" t="str">
        <f t="shared" si="1"/>
        <v>Yes</v>
      </c>
      <c r="AI17" s="397">
        <f t="shared" si="2"/>
        <v>1</v>
      </c>
      <c r="AJ17" s="394">
        <f t="shared" si="3"/>
        <v>4</v>
      </c>
      <c r="AK17" s="398">
        <f>IF(COUNTIF(C17:AF17,"&gt;0")&gt;3,SUM(LARGE(C17:AF17,{1,2,3,4})),0)</f>
        <v>890</v>
      </c>
      <c r="AL17" s="28">
        <f t="shared" si="4"/>
        <v>4</v>
      </c>
      <c r="AM17" s="25" t="str">
        <f t="shared" si="5"/>
        <v>YES</v>
      </c>
      <c r="AN17" s="25">
        <f t="shared" si="6"/>
        <v>1</v>
      </c>
      <c r="AO17" s="25" t="str">
        <f t="shared" si="7"/>
        <v>YES</v>
      </c>
      <c r="AP17" s="208" t="str">
        <f t="shared" si="8"/>
        <v>YES</v>
      </c>
      <c r="AQ17" s="214">
        <f t="shared" si="9"/>
        <v>890</v>
      </c>
      <c r="AR17" s="214">
        <f t="shared" si="10"/>
        <v>0</v>
      </c>
      <c r="AS17" s="214">
        <f t="shared" si="11"/>
        <v>890</v>
      </c>
    </row>
    <row r="18" spans="1:45" s="393" customFormat="1" ht="17.25" thickTop="1" thickBot="1" x14ac:dyDescent="0.3">
      <c r="A18" s="605" t="s">
        <v>377</v>
      </c>
      <c r="B18" s="605" t="s">
        <v>25</v>
      </c>
      <c r="C18" s="496" t="s">
        <v>517</v>
      </c>
      <c r="D18" s="496" t="s">
        <v>517</v>
      </c>
      <c r="E18" s="496" t="s">
        <v>517</v>
      </c>
      <c r="F18" s="496" t="s">
        <v>517</v>
      </c>
      <c r="G18" s="406">
        <v>149</v>
      </c>
      <c r="H18" s="496" t="s">
        <v>517</v>
      </c>
      <c r="I18" s="496" t="s">
        <v>517</v>
      </c>
      <c r="J18" s="406">
        <v>299</v>
      </c>
      <c r="K18" s="496" t="s">
        <v>517</v>
      </c>
      <c r="L18" s="496" t="s">
        <v>517</v>
      </c>
      <c r="M18" s="495" t="s">
        <v>517</v>
      </c>
      <c r="N18" s="495" t="s">
        <v>517</v>
      </c>
      <c r="O18" s="495" t="s">
        <v>517</v>
      </c>
      <c r="P18" s="495" t="s">
        <v>517</v>
      </c>
      <c r="Q18" s="497">
        <v>299</v>
      </c>
      <c r="R18" s="495" t="s">
        <v>517</v>
      </c>
      <c r="S18" s="495" t="s">
        <v>517</v>
      </c>
      <c r="T18" s="495" t="s">
        <v>517</v>
      </c>
      <c r="U18" s="495" t="s">
        <v>517</v>
      </c>
      <c r="V18" s="495" t="s">
        <v>517</v>
      </c>
      <c r="W18" s="495" t="s">
        <v>517</v>
      </c>
      <c r="X18" s="495" t="s">
        <v>517</v>
      </c>
      <c r="Y18" s="495" t="s">
        <v>517</v>
      </c>
      <c r="Z18" s="593">
        <v>1</v>
      </c>
      <c r="AA18" s="495" t="s">
        <v>517</v>
      </c>
      <c r="AB18" s="495" t="s">
        <v>517</v>
      </c>
      <c r="AC18" s="495" t="s">
        <v>517</v>
      </c>
      <c r="AD18" s="495" t="s">
        <v>517</v>
      </c>
      <c r="AE18" s="403"/>
      <c r="AF18" s="404"/>
      <c r="AG18" s="401">
        <f t="shared" si="0"/>
        <v>748</v>
      </c>
      <c r="AH18" s="607" t="str">
        <f t="shared" si="1"/>
        <v>Yes</v>
      </c>
      <c r="AI18" s="397">
        <f t="shared" si="2"/>
        <v>1</v>
      </c>
      <c r="AJ18" s="394">
        <f t="shared" si="3"/>
        <v>4</v>
      </c>
      <c r="AK18" s="398">
        <f>IF(COUNTIF(C18:AF18,"&gt;0")&gt;3,SUM(LARGE(C18:AF18,{1,2,3,4})),0)</f>
        <v>748</v>
      </c>
      <c r="AL18" s="399"/>
      <c r="AM18" s="396"/>
      <c r="AN18" s="396"/>
      <c r="AO18" s="396"/>
      <c r="AP18" s="400"/>
      <c r="AQ18" s="402"/>
      <c r="AR18" s="402"/>
      <c r="AS18" s="402"/>
    </row>
    <row r="19" spans="1:45" ht="17.25" thickTop="1" thickBot="1" x14ac:dyDescent="0.3">
      <c r="A19" s="395" t="s">
        <v>220</v>
      </c>
      <c r="B19" s="395" t="s">
        <v>113</v>
      </c>
      <c r="C19" s="496" t="s">
        <v>517</v>
      </c>
      <c r="D19" s="496" t="s">
        <v>517</v>
      </c>
      <c r="E19" s="496" t="s">
        <v>517</v>
      </c>
      <c r="F19" s="496" t="s">
        <v>517</v>
      </c>
      <c r="G19" s="496" t="s">
        <v>517</v>
      </c>
      <c r="H19" s="496" t="s">
        <v>517</v>
      </c>
      <c r="I19" s="496" t="s">
        <v>517</v>
      </c>
      <c r="J19" s="496" t="s">
        <v>517</v>
      </c>
      <c r="K19" s="496" t="s">
        <v>517</v>
      </c>
      <c r="L19" s="496" t="s">
        <v>517</v>
      </c>
      <c r="M19" s="495" t="s">
        <v>517</v>
      </c>
      <c r="N19" s="497">
        <v>148</v>
      </c>
      <c r="O19" s="495" t="s">
        <v>517</v>
      </c>
      <c r="P19" s="495" t="s">
        <v>517</v>
      </c>
      <c r="Q19" s="495" t="s">
        <v>517</v>
      </c>
      <c r="R19" s="495" t="s">
        <v>517</v>
      </c>
      <c r="S19" s="495" t="s">
        <v>517</v>
      </c>
      <c r="T19" s="495" t="s">
        <v>517</v>
      </c>
      <c r="U19" s="497">
        <v>299</v>
      </c>
      <c r="V19" s="495" t="s">
        <v>517</v>
      </c>
      <c r="W19" s="495" t="s">
        <v>517</v>
      </c>
      <c r="X19" s="495" t="s">
        <v>517</v>
      </c>
      <c r="Y19" s="495" t="s">
        <v>517</v>
      </c>
      <c r="Z19" s="495" t="s">
        <v>517</v>
      </c>
      <c r="AA19" s="495" t="s">
        <v>517</v>
      </c>
      <c r="AB19" s="497">
        <v>300</v>
      </c>
      <c r="AC19" s="498">
        <v>1</v>
      </c>
      <c r="AD19" s="495" t="s">
        <v>517</v>
      </c>
      <c r="AE19" s="251"/>
      <c r="AF19" s="252"/>
      <c r="AG19" s="401">
        <f t="shared" si="0"/>
        <v>748</v>
      </c>
      <c r="AH19" s="397" t="str">
        <f t="shared" si="1"/>
        <v>Yes</v>
      </c>
      <c r="AI19" s="397">
        <f t="shared" si="2"/>
        <v>1</v>
      </c>
      <c r="AJ19" s="394">
        <f t="shared" si="3"/>
        <v>4</v>
      </c>
      <c r="AK19" s="398">
        <f>IF(COUNTIF(C19:AF19,"&gt;0")&gt;3,SUM(LARGE(C19:AF19,{1,2,3,4})),0)</f>
        <v>748</v>
      </c>
      <c r="AL19" s="28">
        <f t="shared" si="4"/>
        <v>2</v>
      </c>
      <c r="AM19" s="25" t="str">
        <f t="shared" si="5"/>
        <v/>
      </c>
      <c r="AN19" s="25">
        <f t="shared" si="6"/>
        <v>1</v>
      </c>
      <c r="AO19" s="25" t="str">
        <f t="shared" si="7"/>
        <v>YES</v>
      </c>
      <c r="AP19" s="208" t="str">
        <f t="shared" si="8"/>
        <v>YES</v>
      </c>
      <c r="AQ19" s="214">
        <f t="shared" si="9"/>
        <v>748</v>
      </c>
      <c r="AR19" s="214">
        <f t="shared" si="10"/>
        <v>0</v>
      </c>
      <c r="AS19" s="214">
        <f t="shared" si="11"/>
        <v>748</v>
      </c>
    </row>
    <row r="20" spans="1:45" ht="17.25" thickTop="1" thickBot="1" x14ac:dyDescent="0.3">
      <c r="A20" s="15" t="s">
        <v>471</v>
      </c>
      <c r="B20" s="15" t="s">
        <v>159</v>
      </c>
      <c r="C20" s="496" t="s">
        <v>517</v>
      </c>
      <c r="D20" s="496" t="s">
        <v>517</v>
      </c>
      <c r="E20" s="496" t="s">
        <v>517</v>
      </c>
      <c r="F20" s="406">
        <v>148</v>
      </c>
      <c r="G20" s="496" t="s">
        <v>517</v>
      </c>
      <c r="H20" s="496" t="s">
        <v>517</v>
      </c>
      <c r="I20" s="496" t="s">
        <v>517</v>
      </c>
      <c r="J20" s="496" t="s">
        <v>517</v>
      </c>
      <c r="K20" s="496" t="s">
        <v>517</v>
      </c>
      <c r="L20" s="496" t="s">
        <v>517</v>
      </c>
      <c r="M20" s="495" t="s">
        <v>517</v>
      </c>
      <c r="N20" s="495" t="s">
        <v>517</v>
      </c>
      <c r="O20" s="497">
        <v>295</v>
      </c>
      <c r="P20" s="495" t="s">
        <v>517</v>
      </c>
      <c r="Q20" s="495" t="s">
        <v>517</v>
      </c>
      <c r="R20" s="495" t="s">
        <v>517</v>
      </c>
      <c r="S20" s="495" t="s">
        <v>517</v>
      </c>
      <c r="T20" s="498">
        <v>1</v>
      </c>
      <c r="U20" s="495" t="s">
        <v>517</v>
      </c>
      <c r="V20" s="495" t="s">
        <v>517</v>
      </c>
      <c r="W20" s="495" t="s">
        <v>517</v>
      </c>
      <c r="X20" s="495" t="s">
        <v>517</v>
      </c>
      <c r="Y20" s="495" t="s">
        <v>517</v>
      </c>
      <c r="Z20" s="495" t="s">
        <v>517</v>
      </c>
      <c r="AA20" s="495" t="s">
        <v>517</v>
      </c>
      <c r="AB20" s="497">
        <v>299</v>
      </c>
      <c r="AC20" s="495" t="s">
        <v>517</v>
      </c>
      <c r="AD20" s="495" t="s">
        <v>517</v>
      </c>
      <c r="AE20" s="251"/>
      <c r="AF20" s="252"/>
      <c r="AG20" s="401">
        <f t="shared" si="0"/>
        <v>743</v>
      </c>
      <c r="AH20" s="397" t="str">
        <f t="shared" si="1"/>
        <v>Yes</v>
      </c>
      <c r="AI20" s="397">
        <f t="shared" si="2"/>
        <v>1</v>
      </c>
      <c r="AJ20" s="394">
        <f t="shared" si="3"/>
        <v>4</v>
      </c>
      <c r="AK20" s="398">
        <f>IF(COUNTIF(C20:AF20,"&gt;0")&gt;3,SUM(LARGE(C20:AF20,{1,2,3,4})),0)</f>
        <v>743</v>
      </c>
      <c r="AL20" s="28"/>
      <c r="AM20" s="25"/>
      <c r="AN20" s="25"/>
      <c r="AO20" s="25"/>
      <c r="AP20" s="208"/>
      <c r="AQ20" s="214"/>
      <c r="AR20" s="214"/>
      <c r="AS20" s="214"/>
    </row>
    <row r="21" spans="1:45" ht="17.25" thickTop="1" thickBot="1" x14ac:dyDescent="0.3">
      <c r="A21" s="605" t="s">
        <v>229</v>
      </c>
      <c r="B21" s="605" t="s">
        <v>418</v>
      </c>
      <c r="C21" s="406">
        <v>149</v>
      </c>
      <c r="D21" s="496" t="s">
        <v>517</v>
      </c>
      <c r="E21" s="496" t="s">
        <v>517</v>
      </c>
      <c r="F21" s="406">
        <v>148</v>
      </c>
      <c r="G21" s="496" t="s">
        <v>517</v>
      </c>
      <c r="H21" s="496" t="s">
        <v>517</v>
      </c>
      <c r="I21" s="496" t="s">
        <v>517</v>
      </c>
      <c r="J21" s="406">
        <v>148</v>
      </c>
      <c r="K21" s="496" t="s">
        <v>517</v>
      </c>
      <c r="L21" s="496" t="s">
        <v>517</v>
      </c>
      <c r="M21" s="495" t="s">
        <v>517</v>
      </c>
      <c r="N21" s="495" t="s">
        <v>517</v>
      </c>
      <c r="O21" s="495" t="s">
        <v>517</v>
      </c>
      <c r="P21" s="495" t="s">
        <v>517</v>
      </c>
      <c r="Q21" s="495" t="s">
        <v>517</v>
      </c>
      <c r="R21" s="495" t="s">
        <v>517</v>
      </c>
      <c r="S21" s="495" t="s">
        <v>517</v>
      </c>
      <c r="T21" s="497">
        <v>147</v>
      </c>
      <c r="U21" s="495" t="s">
        <v>517</v>
      </c>
      <c r="V21" s="495" t="s">
        <v>517</v>
      </c>
      <c r="W21" s="495" t="s">
        <v>517</v>
      </c>
      <c r="X21" s="495" t="s">
        <v>517</v>
      </c>
      <c r="Y21" s="495" t="s">
        <v>517</v>
      </c>
      <c r="Z21" s="495" t="s">
        <v>517</v>
      </c>
      <c r="AA21" s="495" t="s">
        <v>517</v>
      </c>
      <c r="AB21" s="495" t="s">
        <v>517</v>
      </c>
      <c r="AC21" s="495" t="s">
        <v>517</v>
      </c>
      <c r="AD21" s="495" t="s">
        <v>517</v>
      </c>
      <c r="AE21" s="251"/>
      <c r="AF21" s="252"/>
      <c r="AG21" s="401">
        <f t="shared" si="0"/>
        <v>592</v>
      </c>
      <c r="AH21" s="607" t="str">
        <f t="shared" si="1"/>
        <v>Yes</v>
      </c>
      <c r="AI21" s="397">
        <f t="shared" si="2"/>
        <v>1</v>
      </c>
      <c r="AJ21" s="394">
        <f t="shared" si="3"/>
        <v>4</v>
      </c>
      <c r="AK21" s="398">
        <f>IF(COUNTIF(C21:AF21,"&gt;0")&gt;3,SUM(LARGE(C21:AF21,{1,2,3,4})),0)</f>
        <v>592</v>
      </c>
      <c r="AL21" s="28">
        <f t="shared" si="4"/>
        <v>4</v>
      </c>
      <c r="AM21" s="25" t="str">
        <f t="shared" si="5"/>
        <v>YES</v>
      </c>
      <c r="AN21" s="25">
        <f t="shared" si="6"/>
        <v>0</v>
      </c>
      <c r="AO21" s="25" t="str">
        <f t="shared" si="7"/>
        <v/>
      </c>
      <c r="AP21" s="208" t="str">
        <f t="shared" si="8"/>
        <v>YES</v>
      </c>
      <c r="AQ21" s="214">
        <f t="shared" si="9"/>
        <v>592</v>
      </c>
      <c r="AR21" s="214">
        <f t="shared" si="10"/>
        <v>0</v>
      </c>
      <c r="AS21" s="214">
        <f t="shared" si="11"/>
        <v>592</v>
      </c>
    </row>
    <row r="22" spans="1:45" s="393" customFormat="1" ht="17.25" thickTop="1" thickBot="1" x14ac:dyDescent="0.3">
      <c r="A22" s="395" t="s">
        <v>57</v>
      </c>
      <c r="B22" s="395" t="s">
        <v>102</v>
      </c>
      <c r="C22" s="496" t="s">
        <v>517</v>
      </c>
      <c r="D22" s="406">
        <v>149</v>
      </c>
      <c r="E22" s="406">
        <v>149</v>
      </c>
      <c r="F22" s="496" t="s">
        <v>517</v>
      </c>
      <c r="G22" s="496" t="s">
        <v>517</v>
      </c>
      <c r="H22" s="496" t="s">
        <v>517</v>
      </c>
      <c r="I22" s="496" t="s">
        <v>517</v>
      </c>
      <c r="J22" s="496" t="s">
        <v>517</v>
      </c>
      <c r="K22" s="496" t="s">
        <v>517</v>
      </c>
      <c r="L22" s="496" t="s">
        <v>517</v>
      </c>
      <c r="M22" s="495" t="s">
        <v>517</v>
      </c>
      <c r="N22" s="495" t="s">
        <v>517</v>
      </c>
      <c r="O22" s="495" t="s">
        <v>517</v>
      </c>
      <c r="P22" s="495" t="s">
        <v>517</v>
      </c>
      <c r="Q22" s="495" t="s">
        <v>517</v>
      </c>
      <c r="R22" s="495" t="s">
        <v>517</v>
      </c>
      <c r="S22" s="495" t="s">
        <v>517</v>
      </c>
      <c r="T22" s="495" t="s">
        <v>517</v>
      </c>
      <c r="U22" s="495" t="s">
        <v>517</v>
      </c>
      <c r="V22" s="495" t="s">
        <v>517</v>
      </c>
      <c r="W22" s="495" t="s">
        <v>517</v>
      </c>
      <c r="X22" s="495" t="s">
        <v>517</v>
      </c>
      <c r="Y22" s="495" t="s">
        <v>517</v>
      </c>
      <c r="Z22" s="498">
        <v>1</v>
      </c>
      <c r="AA22" s="495" t="s">
        <v>517</v>
      </c>
      <c r="AB22" s="495" t="s">
        <v>517</v>
      </c>
      <c r="AC22" s="498">
        <v>1</v>
      </c>
      <c r="AD22" s="495" t="s">
        <v>517</v>
      </c>
      <c r="AE22" s="403"/>
      <c r="AF22" s="404"/>
      <c r="AG22" s="401">
        <f t="shared" si="0"/>
        <v>300</v>
      </c>
      <c r="AH22" s="397" t="str">
        <f t="shared" si="1"/>
        <v>Yes</v>
      </c>
      <c r="AI22" s="397">
        <f t="shared" si="2"/>
        <v>1</v>
      </c>
      <c r="AJ22" s="394">
        <f t="shared" si="3"/>
        <v>4</v>
      </c>
      <c r="AK22" s="398">
        <f>IF(COUNTIF(C22:AF22,"&gt;0")&gt;3,SUM(LARGE(C22:AF22,{1,2,3,4})),0)</f>
        <v>300</v>
      </c>
      <c r="AL22" s="399"/>
      <c r="AM22" s="396"/>
      <c r="AN22" s="396"/>
      <c r="AO22" s="396"/>
      <c r="AP22" s="400"/>
      <c r="AQ22" s="402"/>
      <c r="AR22" s="402"/>
      <c r="AS22" s="402"/>
    </row>
    <row r="23" spans="1:45" ht="17.25" thickTop="1" thickBot="1" x14ac:dyDescent="0.3">
      <c r="A23" s="15" t="s">
        <v>417</v>
      </c>
      <c r="B23" s="15" t="s">
        <v>438</v>
      </c>
      <c r="C23" s="496" t="s">
        <v>517</v>
      </c>
      <c r="D23" s="496" t="s">
        <v>517</v>
      </c>
      <c r="E23" s="496" t="s">
        <v>517</v>
      </c>
      <c r="F23" s="496" t="s">
        <v>517</v>
      </c>
      <c r="G23" s="496" t="s">
        <v>517</v>
      </c>
      <c r="H23" s="406">
        <v>149</v>
      </c>
      <c r="I23" s="496" t="s">
        <v>517</v>
      </c>
      <c r="J23" s="496" t="s">
        <v>517</v>
      </c>
      <c r="K23" s="496" t="s">
        <v>517</v>
      </c>
      <c r="L23" s="496" t="s">
        <v>517</v>
      </c>
      <c r="M23" s="497">
        <v>298</v>
      </c>
      <c r="N23" s="495" t="s">
        <v>517</v>
      </c>
      <c r="O23" s="495" t="s">
        <v>517</v>
      </c>
      <c r="P23" s="495" t="s">
        <v>517</v>
      </c>
      <c r="Q23" s="495" t="s">
        <v>517</v>
      </c>
      <c r="R23" s="495" t="s">
        <v>517</v>
      </c>
      <c r="S23" s="495" t="s">
        <v>517</v>
      </c>
      <c r="T23" s="495" t="s">
        <v>517</v>
      </c>
      <c r="U23" s="495" t="s">
        <v>517</v>
      </c>
      <c r="V23" s="495" t="s">
        <v>517</v>
      </c>
      <c r="W23" s="495" t="s">
        <v>517</v>
      </c>
      <c r="X23" s="495" t="s">
        <v>517</v>
      </c>
      <c r="Y23" s="497">
        <v>149</v>
      </c>
      <c r="Z23" s="495" t="s">
        <v>517</v>
      </c>
      <c r="AA23" s="495" t="s">
        <v>517</v>
      </c>
      <c r="AB23" s="495" t="s">
        <v>517</v>
      </c>
      <c r="AC23" s="495" t="s">
        <v>517</v>
      </c>
      <c r="AD23" s="495" t="s">
        <v>517</v>
      </c>
      <c r="AE23" s="251"/>
      <c r="AF23" s="252"/>
      <c r="AG23" s="401">
        <f t="shared" si="0"/>
        <v>596</v>
      </c>
      <c r="AH23" s="397" t="str">
        <f t="shared" si="1"/>
        <v>NO</v>
      </c>
      <c r="AI23" s="397">
        <f t="shared" si="2"/>
        <v>0</v>
      </c>
      <c r="AJ23" s="394">
        <f t="shared" si="3"/>
        <v>3</v>
      </c>
      <c r="AK23" s="398">
        <f>IF(COUNTIF(C23:AF23,"&gt;0")&gt;3,SUM(LARGE(C23:AF23,{1,2,3,4})),0)</f>
        <v>0</v>
      </c>
      <c r="AL23" s="28">
        <f t="shared" si="4"/>
        <v>3</v>
      </c>
      <c r="AM23" s="25" t="str">
        <f t="shared" si="5"/>
        <v/>
      </c>
      <c r="AN23" s="25">
        <f t="shared" si="6"/>
        <v>0</v>
      </c>
      <c r="AO23" s="25" t="str">
        <f t="shared" si="7"/>
        <v/>
      </c>
      <c r="AP23" s="208" t="str">
        <f t="shared" si="8"/>
        <v/>
      </c>
      <c r="AQ23" s="214">
        <f t="shared" si="9"/>
        <v>0</v>
      </c>
      <c r="AR23" s="214">
        <f t="shared" si="10"/>
        <v>0</v>
      </c>
      <c r="AS23" s="214">
        <f t="shared" si="11"/>
        <v>0</v>
      </c>
    </row>
    <row r="24" spans="1:45" ht="17.25" thickTop="1" thickBot="1" x14ac:dyDescent="0.3">
      <c r="A24" s="395" t="s">
        <v>555</v>
      </c>
      <c r="B24" s="395" t="s">
        <v>128</v>
      </c>
      <c r="C24" s="496" t="s">
        <v>517</v>
      </c>
      <c r="D24" s="496" t="s">
        <v>517</v>
      </c>
      <c r="E24" s="496" t="s">
        <v>517</v>
      </c>
      <c r="F24" s="496" t="s">
        <v>517</v>
      </c>
      <c r="G24" s="496" t="s">
        <v>517</v>
      </c>
      <c r="H24" s="496" t="s">
        <v>517</v>
      </c>
      <c r="I24" s="496" t="s">
        <v>517</v>
      </c>
      <c r="J24" s="496" t="s">
        <v>517</v>
      </c>
      <c r="K24" s="496" t="s">
        <v>517</v>
      </c>
      <c r="L24" s="496" t="s">
        <v>517</v>
      </c>
      <c r="M24" s="495" t="s">
        <v>517</v>
      </c>
      <c r="N24" s="495" t="s">
        <v>517</v>
      </c>
      <c r="O24" s="495" t="s">
        <v>517</v>
      </c>
      <c r="P24" s="497">
        <v>147</v>
      </c>
      <c r="Q24" s="495" t="s">
        <v>517</v>
      </c>
      <c r="R24" s="495" t="s">
        <v>517</v>
      </c>
      <c r="S24" s="497">
        <v>148</v>
      </c>
      <c r="T24" s="495" t="s">
        <v>517</v>
      </c>
      <c r="U24" s="495" t="s">
        <v>517</v>
      </c>
      <c r="V24" s="495" t="s">
        <v>517</v>
      </c>
      <c r="W24" s="495" t="s">
        <v>517</v>
      </c>
      <c r="X24" s="495" t="s">
        <v>517</v>
      </c>
      <c r="Y24" s="495" t="s">
        <v>517</v>
      </c>
      <c r="Z24" s="495" t="s">
        <v>517</v>
      </c>
      <c r="AA24" s="495" t="s">
        <v>517</v>
      </c>
      <c r="AB24" s="495" t="s">
        <v>517</v>
      </c>
      <c r="AC24" s="495" t="s">
        <v>517</v>
      </c>
      <c r="AD24" s="495" t="s">
        <v>517</v>
      </c>
      <c r="AE24" s="251"/>
      <c r="AF24" s="252"/>
      <c r="AG24" s="401">
        <f t="shared" si="0"/>
        <v>295</v>
      </c>
      <c r="AH24" s="397" t="str">
        <f t="shared" si="1"/>
        <v>NO</v>
      </c>
      <c r="AI24" s="397">
        <f t="shared" si="2"/>
        <v>0</v>
      </c>
      <c r="AJ24" s="394">
        <f t="shared" si="3"/>
        <v>2</v>
      </c>
      <c r="AK24" s="398">
        <f>IF(COUNTIF(C24:AF24,"&gt;0")&gt;3,SUM(LARGE(C24:AF24,{1,2,3,4})),0)</f>
        <v>0</v>
      </c>
      <c r="AL24" s="28">
        <f t="shared" si="4"/>
        <v>2</v>
      </c>
      <c r="AM24" s="25" t="str">
        <f t="shared" si="5"/>
        <v/>
      </c>
      <c r="AN24" s="25">
        <f t="shared" si="6"/>
        <v>0</v>
      </c>
      <c r="AO24" s="25" t="str">
        <f t="shared" si="7"/>
        <v/>
      </c>
      <c r="AP24" s="208" t="str">
        <f t="shared" si="8"/>
        <v/>
      </c>
      <c r="AQ24" s="214">
        <f t="shared" si="9"/>
        <v>0</v>
      </c>
      <c r="AR24" s="214">
        <f t="shared" si="10"/>
        <v>0</v>
      </c>
      <c r="AS24" s="214">
        <f t="shared" si="11"/>
        <v>0</v>
      </c>
    </row>
    <row r="25" spans="1:45" ht="17.25" thickTop="1" thickBot="1" x14ac:dyDescent="0.3">
      <c r="A25" s="15" t="s">
        <v>372</v>
      </c>
      <c r="B25" s="15" t="s">
        <v>521</v>
      </c>
      <c r="C25" s="496" t="s">
        <v>517</v>
      </c>
      <c r="D25" s="406">
        <v>149</v>
      </c>
      <c r="E25" s="496" t="s">
        <v>517</v>
      </c>
      <c r="F25" s="496" t="s">
        <v>517</v>
      </c>
      <c r="G25" s="496" t="s">
        <v>517</v>
      </c>
      <c r="H25" s="496" t="s">
        <v>517</v>
      </c>
      <c r="I25" s="496" t="s">
        <v>517</v>
      </c>
      <c r="J25" s="496" t="s">
        <v>517</v>
      </c>
      <c r="K25" s="496" t="s">
        <v>517</v>
      </c>
      <c r="L25" s="496" t="s">
        <v>517</v>
      </c>
      <c r="M25" s="495" t="s">
        <v>517</v>
      </c>
      <c r="N25" s="495" t="s">
        <v>517</v>
      </c>
      <c r="O25" s="497">
        <v>298</v>
      </c>
      <c r="P25" s="495" t="s">
        <v>517</v>
      </c>
      <c r="Q25" s="495" t="s">
        <v>517</v>
      </c>
      <c r="R25" s="495" t="s">
        <v>517</v>
      </c>
      <c r="S25" s="495" t="s">
        <v>517</v>
      </c>
      <c r="T25" s="495" t="s">
        <v>517</v>
      </c>
      <c r="U25" s="495" t="s">
        <v>517</v>
      </c>
      <c r="V25" s="495" t="s">
        <v>517</v>
      </c>
      <c r="W25" s="495" t="s">
        <v>517</v>
      </c>
      <c r="X25" s="495" t="s">
        <v>517</v>
      </c>
      <c r="Y25" s="495" t="s">
        <v>517</v>
      </c>
      <c r="Z25" s="495" t="s">
        <v>517</v>
      </c>
      <c r="AA25" s="495" t="s">
        <v>517</v>
      </c>
      <c r="AB25" s="495" t="s">
        <v>517</v>
      </c>
      <c r="AC25" s="495" t="s">
        <v>517</v>
      </c>
      <c r="AD25" s="495" t="s">
        <v>517</v>
      </c>
      <c r="AE25" s="251"/>
      <c r="AF25" s="252"/>
      <c r="AG25" s="401">
        <f t="shared" si="0"/>
        <v>447</v>
      </c>
      <c r="AH25" s="397" t="str">
        <f t="shared" si="1"/>
        <v>NO</v>
      </c>
      <c r="AI25" s="397">
        <f t="shared" si="2"/>
        <v>0</v>
      </c>
      <c r="AJ25" s="394">
        <f t="shared" si="3"/>
        <v>2</v>
      </c>
      <c r="AK25" s="398">
        <f>IF(COUNTIF(C25:AF25,"&gt;0")&gt;3,SUM(LARGE(C25:AF25,{1,2,3,4})),0)</f>
        <v>0</v>
      </c>
      <c r="AL25" s="28">
        <f t="shared" si="4"/>
        <v>2</v>
      </c>
      <c r="AM25" s="25" t="str">
        <f t="shared" si="5"/>
        <v/>
      </c>
      <c r="AN25" s="25">
        <f t="shared" si="6"/>
        <v>0</v>
      </c>
      <c r="AO25" s="25" t="str">
        <f t="shared" si="7"/>
        <v/>
      </c>
      <c r="AP25" s="208" t="str">
        <f t="shared" si="8"/>
        <v/>
      </c>
      <c r="AQ25" s="214">
        <f t="shared" si="9"/>
        <v>0</v>
      </c>
      <c r="AR25" s="214">
        <f t="shared" si="10"/>
        <v>0</v>
      </c>
      <c r="AS25" s="214">
        <f t="shared" si="11"/>
        <v>0</v>
      </c>
    </row>
    <row r="26" spans="1:45" ht="17.25" thickTop="1" thickBot="1" x14ac:dyDescent="0.3">
      <c r="A26" s="15" t="s">
        <v>512</v>
      </c>
      <c r="B26" s="15" t="s">
        <v>356</v>
      </c>
      <c r="C26" s="406">
        <v>300</v>
      </c>
      <c r="D26" s="406">
        <v>299</v>
      </c>
      <c r="E26" s="496" t="s">
        <v>517</v>
      </c>
      <c r="F26" s="496" t="s">
        <v>517</v>
      </c>
      <c r="G26" s="496" t="s">
        <v>517</v>
      </c>
      <c r="H26" s="496" t="s">
        <v>517</v>
      </c>
      <c r="I26" s="496" t="s">
        <v>517</v>
      </c>
      <c r="J26" s="496" t="s">
        <v>517</v>
      </c>
      <c r="K26" s="496" t="s">
        <v>517</v>
      </c>
      <c r="L26" s="496" t="s">
        <v>517</v>
      </c>
      <c r="M26" s="495" t="s">
        <v>517</v>
      </c>
      <c r="N26" s="495" t="s">
        <v>517</v>
      </c>
      <c r="O26" s="495" t="s">
        <v>517</v>
      </c>
      <c r="P26" s="495" t="s">
        <v>517</v>
      </c>
      <c r="Q26" s="495" t="s">
        <v>517</v>
      </c>
      <c r="R26" s="495" t="s">
        <v>517</v>
      </c>
      <c r="S26" s="495" t="s">
        <v>517</v>
      </c>
      <c r="T26" s="495" t="s">
        <v>517</v>
      </c>
      <c r="U26" s="495" t="s">
        <v>517</v>
      </c>
      <c r="V26" s="495" t="s">
        <v>517</v>
      </c>
      <c r="W26" s="495" t="s">
        <v>517</v>
      </c>
      <c r="X26" s="495" t="s">
        <v>517</v>
      </c>
      <c r="Y26" s="495" t="s">
        <v>517</v>
      </c>
      <c r="Z26" s="495" t="s">
        <v>517</v>
      </c>
      <c r="AA26" s="495" t="s">
        <v>517</v>
      </c>
      <c r="AB26" s="495" t="s">
        <v>517</v>
      </c>
      <c r="AC26" s="495" t="s">
        <v>517</v>
      </c>
      <c r="AD26" s="495" t="s">
        <v>517</v>
      </c>
      <c r="AE26" s="251"/>
      <c r="AF26" s="252"/>
      <c r="AG26" s="401">
        <f t="shared" si="0"/>
        <v>599</v>
      </c>
      <c r="AH26" s="397" t="str">
        <f t="shared" si="1"/>
        <v>NO</v>
      </c>
      <c r="AI26" s="397">
        <f t="shared" si="2"/>
        <v>0</v>
      </c>
      <c r="AJ26" s="394">
        <f t="shared" si="3"/>
        <v>2</v>
      </c>
      <c r="AK26" s="398">
        <f>IF(COUNTIF(C26:AF26,"&gt;0")&gt;3,SUM(LARGE(C26:AF26,{1,2,3,4})),0)</f>
        <v>0</v>
      </c>
      <c r="AL26" s="28">
        <f t="shared" si="4"/>
        <v>2</v>
      </c>
      <c r="AM26" s="25" t="str">
        <f t="shared" si="5"/>
        <v/>
      </c>
      <c r="AN26" s="25">
        <f t="shared" si="6"/>
        <v>2</v>
      </c>
      <c r="AO26" s="25" t="str">
        <f t="shared" si="7"/>
        <v>YES</v>
      </c>
      <c r="AP26" s="208" t="str">
        <f t="shared" si="8"/>
        <v>YES</v>
      </c>
      <c r="AQ26" s="214">
        <f t="shared" si="9"/>
        <v>0</v>
      </c>
      <c r="AR26" s="214">
        <f t="shared" si="10"/>
        <v>0</v>
      </c>
      <c r="AS26" s="214">
        <f t="shared" si="11"/>
        <v>0</v>
      </c>
    </row>
    <row r="27" spans="1:45" ht="17.25" thickTop="1" thickBot="1" x14ac:dyDescent="0.3">
      <c r="A27" s="395" t="s">
        <v>311</v>
      </c>
      <c r="B27" s="395" t="s">
        <v>312</v>
      </c>
      <c r="C27" s="496" t="s">
        <v>517</v>
      </c>
      <c r="D27" s="496" t="s">
        <v>517</v>
      </c>
      <c r="E27" s="496" t="s">
        <v>517</v>
      </c>
      <c r="F27" s="496" t="s">
        <v>517</v>
      </c>
      <c r="G27" s="496" t="s">
        <v>517</v>
      </c>
      <c r="H27" s="406">
        <v>149</v>
      </c>
      <c r="I27" s="496" t="s">
        <v>517</v>
      </c>
      <c r="J27" s="496" t="s">
        <v>517</v>
      </c>
      <c r="K27" s="496" t="s">
        <v>517</v>
      </c>
      <c r="L27" s="496" t="s">
        <v>517</v>
      </c>
      <c r="M27" s="497">
        <v>148</v>
      </c>
      <c r="N27" s="495" t="s">
        <v>517</v>
      </c>
      <c r="O27" s="495" t="s">
        <v>517</v>
      </c>
      <c r="P27" s="495" t="s">
        <v>517</v>
      </c>
      <c r="Q27" s="495" t="s">
        <v>517</v>
      </c>
      <c r="R27" s="495" t="s">
        <v>517</v>
      </c>
      <c r="S27" s="495" t="s">
        <v>517</v>
      </c>
      <c r="T27" s="495" t="s">
        <v>517</v>
      </c>
      <c r="U27" s="495" t="s">
        <v>517</v>
      </c>
      <c r="V27" s="495" t="s">
        <v>517</v>
      </c>
      <c r="W27" s="495" t="s">
        <v>517</v>
      </c>
      <c r="X27" s="495" t="s">
        <v>517</v>
      </c>
      <c r="Y27" s="495" t="s">
        <v>517</v>
      </c>
      <c r="Z27" s="495" t="s">
        <v>517</v>
      </c>
      <c r="AA27" s="495" t="s">
        <v>517</v>
      </c>
      <c r="AB27" s="495" t="s">
        <v>517</v>
      </c>
      <c r="AC27" s="495" t="s">
        <v>517</v>
      </c>
      <c r="AD27" s="495" t="s">
        <v>517</v>
      </c>
      <c r="AE27" s="251"/>
      <c r="AF27" s="252"/>
      <c r="AG27" s="401">
        <f t="shared" si="0"/>
        <v>297</v>
      </c>
      <c r="AH27" s="397" t="str">
        <f t="shared" si="1"/>
        <v>NO</v>
      </c>
      <c r="AI27" s="397">
        <f t="shared" si="2"/>
        <v>0</v>
      </c>
      <c r="AJ27" s="394">
        <f t="shared" si="3"/>
        <v>2</v>
      </c>
      <c r="AK27" s="398">
        <f>IF(COUNTIF(C27:AF27,"&gt;0")&gt;3,SUM(LARGE(C27:AF27,{1,2,3,4})),0)</f>
        <v>0</v>
      </c>
      <c r="AL27" s="28"/>
      <c r="AM27" s="25"/>
      <c r="AN27" s="25"/>
      <c r="AO27" s="25"/>
      <c r="AP27" s="208"/>
      <c r="AQ27" s="214"/>
      <c r="AR27" s="214"/>
      <c r="AS27" s="214"/>
    </row>
    <row r="28" spans="1:45" ht="17.25" thickTop="1" thickBot="1" x14ac:dyDescent="0.3">
      <c r="A28" s="15" t="s">
        <v>334</v>
      </c>
      <c r="B28" s="15" t="s">
        <v>329</v>
      </c>
      <c r="C28" s="496" t="s">
        <v>517</v>
      </c>
      <c r="D28" s="496" t="s">
        <v>517</v>
      </c>
      <c r="E28" s="406">
        <v>149</v>
      </c>
      <c r="F28" s="496" t="s">
        <v>517</v>
      </c>
      <c r="G28" s="496" t="s">
        <v>517</v>
      </c>
      <c r="H28" s="496" t="s">
        <v>517</v>
      </c>
      <c r="I28" s="406">
        <v>149</v>
      </c>
      <c r="J28" s="496" t="s">
        <v>517</v>
      </c>
      <c r="K28" s="496" t="s">
        <v>517</v>
      </c>
      <c r="L28" s="496" t="s">
        <v>517</v>
      </c>
      <c r="M28" s="495" t="s">
        <v>517</v>
      </c>
      <c r="N28" s="495" t="s">
        <v>517</v>
      </c>
      <c r="O28" s="495" t="s">
        <v>517</v>
      </c>
      <c r="P28" s="495" t="s">
        <v>517</v>
      </c>
      <c r="Q28" s="495" t="s">
        <v>517</v>
      </c>
      <c r="R28" s="495" t="s">
        <v>517</v>
      </c>
      <c r="S28" s="495" t="s">
        <v>517</v>
      </c>
      <c r="T28" s="495" t="s">
        <v>517</v>
      </c>
      <c r="U28" s="495" t="s">
        <v>517</v>
      </c>
      <c r="V28" s="495" t="s">
        <v>517</v>
      </c>
      <c r="W28" s="495" t="s">
        <v>517</v>
      </c>
      <c r="X28" s="495" t="s">
        <v>517</v>
      </c>
      <c r="Y28" s="495" t="s">
        <v>517</v>
      </c>
      <c r="Z28" s="495" t="s">
        <v>517</v>
      </c>
      <c r="AA28" s="495" t="s">
        <v>517</v>
      </c>
      <c r="AB28" s="495" t="s">
        <v>517</v>
      </c>
      <c r="AC28" s="495" t="s">
        <v>517</v>
      </c>
      <c r="AD28" s="495" t="s">
        <v>517</v>
      </c>
      <c r="AE28" s="251"/>
      <c r="AF28" s="252"/>
      <c r="AG28" s="401">
        <f t="shared" si="0"/>
        <v>298</v>
      </c>
      <c r="AH28" s="397" t="str">
        <f t="shared" si="1"/>
        <v>NO</v>
      </c>
      <c r="AI28" s="397">
        <f t="shared" si="2"/>
        <v>0</v>
      </c>
      <c r="AJ28" s="394">
        <f t="shared" si="3"/>
        <v>2</v>
      </c>
      <c r="AK28" s="398">
        <f>IF(COUNTIF(C28:AF28,"&gt;0")&gt;3,SUM(LARGE(C28:AF28,{1,2,3,4})),0)</f>
        <v>0</v>
      </c>
      <c r="AL28" s="28">
        <f t="shared" si="4"/>
        <v>2</v>
      </c>
      <c r="AM28" s="25" t="str">
        <f t="shared" si="5"/>
        <v/>
      </c>
      <c r="AN28" s="25">
        <f t="shared" si="6"/>
        <v>0</v>
      </c>
      <c r="AO28" s="25" t="str">
        <f t="shared" si="7"/>
        <v/>
      </c>
      <c r="AP28" s="208" t="str">
        <f t="shared" si="8"/>
        <v/>
      </c>
      <c r="AQ28" s="214">
        <f t="shared" si="9"/>
        <v>0</v>
      </c>
      <c r="AR28" s="214">
        <f t="shared" si="10"/>
        <v>0</v>
      </c>
      <c r="AS28" s="214">
        <f t="shared" si="11"/>
        <v>0</v>
      </c>
    </row>
    <row r="29" spans="1:45" ht="17.25" thickTop="1" thickBot="1" x14ac:dyDescent="0.3">
      <c r="A29" s="15" t="s">
        <v>161</v>
      </c>
      <c r="B29" s="15" t="s">
        <v>162</v>
      </c>
      <c r="C29" s="496" t="s">
        <v>517</v>
      </c>
      <c r="D29" s="496" t="s">
        <v>517</v>
      </c>
      <c r="E29" s="496" t="s">
        <v>517</v>
      </c>
      <c r="F29" s="496" t="s">
        <v>517</v>
      </c>
      <c r="G29" s="496" t="s">
        <v>517</v>
      </c>
      <c r="H29" s="496" t="s">
        <v>517</v>
      </c>
      <c r="I29" s="496" t="s">
        <v>517</v>
      </c>
      <c r="J29" s="496" t="s">
        <v>517</v>
      </c>
      <c r="K29" s="406">
        <v>299</v>
      </c>
      <c r="L29" s="496" t="s">
        <v>517</v>
      </c>
      <c r="M29" s="495" t="s">
        <v>517</v>
      </c>
      <c r="N29" s="497">
        <v>297</v>
      </c>
      <c r="O29" s="495" t="s">
        <v>517</v>
      </c>
      <c r="P29" s="495" t="s">
        <v>517</v>
      </c>
      <c r="Q29" s="495" t="s">
        <v>517</v>
      </c>
      <c r="R29" s="495" t="s">
        <v>517</v>
      </c>
      <c r="S29" s="495" t="s">
        <v>517</v>
      </c>
      <c r="T29" s="495" t="s">
        <v>517</v>
      </c>
      <c r="U29" s="495" t="s">
        <v>517</v>
      </c>
      <c r="V29" s="495" t="s">
        <v>517</v>
      </c>
      <c r="W29" s="495" t="s">
        <v>517</v>
      </c>
      <c r="X29" s="495" t="s">
        <v>517</v>
      </c>
      <c r="Y29" s="495" t="s">
        <v>517</v>
      </c>
      <c r="Z29" s="495" t="s">
        <v>517</v>
      </c>
      <c r="AA29" s="495" t="s">
        <v>517</v>
      </c>
      <c r="AB29" s="495" t="s">
        <v>517</v>
      </c>
      <c r="AC29" s="495" t="s">
        <v>517</v>
      </c>
      <c r="AD29" s="495" t="s">
        <v>517</v>
      </c>
      <c r="AE29" s="251"/>
      <c r="AF29" s="252"/>
      <c r="AG29" s="401">
        <f t="shared" si="0"/>
        <v>596</v>
      </c>
      <c r="AH29" s="397" t="str">
        <f t="shared" si="1"/>
        <v>NO</v>
      </c>
      <c r="AI29" s="397">
        <f t="shared" si="2"/>
        <v>0</v>
      </c>
      <c r="AJ29" s="394">
        <f t="shared" si="3"/>
        <v>2</v>
      </c>
      <c r="AK29" s="398">
        <f>IF(COUNTIF(C29:AF29,"&gt;0")&gt;3,SUM(LARGE(C29:AF29,{1,2,3,4})),0)</f>
        <v>0</v>
      </c>
      <c r="AL29" s="28"/>
      <c r="AM29" s="25"/>
      <c r="AN29" s="25"/>
      <c r="AO29" s="25"/>
      <c r="AP29" s="208"/>
      <c r="AQ29" s="214"/>
      <c r="AR29" s="214"/>
      <c r="AS29" s="214"/>
    </row>
    <row r="30" spans="1:45" s="393" customFormat="1" ht="17.25" thickTop="1" thickBot="1" x14ac:dyDescent="0.3">
      <c r="A30" s="395" t="s">
        <v>421</v>
      </c>
      <c r="B30" s="395" t="s">
        <v>422</v>
      </c>
      <c r="C30" s="496" t="s">
        <v>517</v>
      </c>
      <c r="D30" s="496" t="s">
        <v>517</v>
      </c>
      <c r="E30" s="496" t="s">
        <v>517</v>
      </c>
      <c r="F30" s="496" t="s">
        <v>517</v>
      </c>
      <c r="G30" s="496" t="s">
        <v>517</v>
      </c>
      <c r="H30" s="496" t="s">
        <v>517</v>
      </c>
      <c r="I30" s="496" t="s">
        <v>517</v>
      </c>
      <c r="J30" s="496" t="s">
        <v>517</v>
      </c>
      <c r="K30" s="496" t="s">
        <v>517</v>
      </c>
      <c r="L30" s="496" t="s">
        <v>517</v>
      </c>
      <c r="M30" s="495" t="s">
        <v>517</v>
      </c>
      <c r="N30" s="497">
        <v>298</v>
      </c>
      <c r="O30" s="495" t="s">
        <v>517</v>
      </c>
      <c r="P30" s="495" t="s">
        <v>517</v>
      </c>
      <c r="Q30" s="495" t="s">
        <v>517</v>
      </c>
      <c r="R30" s="495" t="s">
        <v>517</v>
      </c>
      <c r="S30" s="495" t="s">
        <v>517</v>
      </c>
      <c r="T30" s="495" t="s">
        <v>517</v>
      </c>
      <c r="U30" s="495" t="s">
        <v>517</v>
      </c>
      <c r="V30" s="495" t="s">
        <v>517</v>
      </c>
      <c r="W30" s="495" t="s">
        <v>517</v>
      </c>
      <c r="X30" s="495" t="s">
        <v>517</v>
      </c>
      <c r="Y30" s="495" t="s">
        <v>517</v>
      </c>
      <c r="Z30" s="495" t="s">
        <v>517</v>
      </c>
      <c r="AA30" s="495" t="s">
        <v>517</v>
      </c>
      <c r="AB30" s="495" t="s">
        <v>517</v>
      </c>
      <c r="AC30" s="495" t="s">
        <v>517</v>
      </c>
      <c r="AD30" s="495" t="s">
        <v>517</v>
      </c>
      <c r="AE30" s="403"/>
      <c r="AF30" s="404"/>
      <c r="AG30" s="401">
        <f t="shared" si="0"/>
        <v>298</v>
      </c>
      <c r="AH30" s="397" t="str">
        <f t="shared" si="1"/>
        <v>NO</v>
      </c>
      <c r="AI30" s="397">
        <f t="shared" si="2"/>
        <v>0</v>
      </c>
      <c r="AJ30" s="394">
        <f t="shared" si="3"/>
        <v>1</v>
      </c>
      <c r="AK30" s="398">
        <f>IF(COUNTIF(C30:AF30,"&gt;0")&gt;3,SUM(LARGE(C30:AF30,{1,2,3,4})),0)</f>
        <v>0</v>
      </c>
      <c r="AL30" s="399"/>
      <c r="AM30" s="396"/>
      <c r="AN30" s="396"/>
      <c r="AO30" s="396"/>
      <c r="AP30" s="400"/>
      <c r="AQ30" s="402"/>
      <c r="AR30" s="402"/>
      <c r="AS30" s="402"/>
    </row>
    <row r="31" spans="1:45" ht="17.25" thickTop="1" thickBot="1" x14ac:dyDescent="0.3">
      <c r="A31" s="15" t="s">
        <v>61</v>
      </c>
      <c r="B31" s="15" t="s">
        <v>130</v>
      </c>
      <c r="C31" s="496" t="s">
        <v>517</v>
      </c>
      <c r="D31" s="496" t="s">
        <v>517</v>
      </c>
      <c r="E31" s="496" t="s">
        <v>517</v>
      </c>
      <c r="F31" s="496" t="s">
        <v>517</v>
      </c>
      <c r="G31" s="496" t="s">
        <v>517</v>
      </c>
      <c r="H31" s="496" t="s">
        <v>517</v>
      </c>
      <c r="I31" s="496" t="s">
        <v>517</v>
      </c>
      <c r="J31" s="496" t="s">
        <v>517</v>
      </c>
      <c r="K31" s="496" t="s">
        <v>517</v>
      </c>
      <c r="L31" s="496" t="s">
        <v>517</v>
      </c>
      <c r="M31" s="495" t="s">
        <v>517</v>
      </c>
      <c r="N31" s="497">
        <v>299</v>
      </c>
      <c r="O31" s="495" t="s">
        <v>517</v>
      </c>
      <c r="P31" s="495" t="s">
        <v>517</v>
      </c>
      <c r="Q31" s="495" t="s">
        <v>517</v>
      </c>
      <c r="R31" s="495" t="s">
        <v>517</v>
      </c>
      <c r="S31" s="495" t="s">
        <v>517</v>
      </c>
      <c r="T31" s="495" t="s">
        <v>517</v>
      </c>
      <c r="U31" s="495" t="s">
        <v>517</v>
      </c>
      <c r="V31" s="495" t="s">
        <v>517</v>
      </c>
      <c r="W31" s="495" t="s">
        <v>517</v>
      </c>
      <c r="X31" s="495" t="s">
        <v>517</v>
      </c>
      <c r="Y31" s="495" t="s">
        <v>517</v>
      </c>
      <c r="Z31" s="495" t="s">
        <v>517</v>
      </c>
      <c r="AA31" s="495" t="s">
        <v>517</v>
      </c>
      <c r="AB31" s="495" t="s">
        <v>517</v>
      </c>
      <c r="AC31" s="495" t="s">
        <v>517</v>
      </c>
      <c r="AD31" s="495" t="s">
        <v>517</v>
      </c>
      <c r="AE31" s="251"/>
      <c r="AF31" s="252"/>
      <c r="AG31" s="401">
        <f t="shared" si="0"/>
        <v>299</v>
      </c>
      <c r="AH31" s="397" t="str">
        <f t="shared" si="1"/>
        <v>NO</v>
      </c>
      <c r="AI31" s="397">
        <f t="shared" si="2"/>
        <v>0</v>
      </c>
      <c r="AJ31" s="394">
        <f t="shared" si="3"/>
        <v>1</v>
      </c>
      <c r="AK31" s="398">
        <f>IF(COUNTIF(C31:AF31,"&gt;0")&gt;3,SUM(LARGE(C31:AF31,{1,2,3,4})),0)</f>
        <v>0</v>
      </c>
      <c r="AL31" s="28">
        <f t="shared" si="4"/>
        <v>1</v>
      </c>
      <c r="AM31" s="25" t="str">
        <f t="shared" si="5"/>
        <v/>
      </c>
      <c r="AN31" s="25">
        <f t="shared" si="6"/>
        <v>1</v>
      </c>
      <c r="AO31" s="25" t="str">
        <f t="shared" si="7"/>
        <v>YES</v>
      </c>
      <c r="AP31" s="208" t="str">
        <f t="shared" si="8"/>
        <v>YES</v>
      </c>
      <c r="AQ31" s="214">
        <f t="shared" si="9"/>
        <v>0</v>
      </c>
      <c r="AR31" s="214">
        <f t="shared" si="10"/>
        <v>0</v>
      </c>
      <c r="AS31" s="214">
        <f t="shared" si="11"/>
        <v>0</v>
      </c>
    </row>
    <row r="32" spans="1:45" ht="17.25" thickTop="1" thickBot="1" x14ac:dyDescent="0.3">
      <c r="A32" s="15" t="s">
        <v>141</v>
      </c>
      <c r="B32" s="15" t="s">
        <v>513</v>
      </c>
      <c r="C32" s="406">
        <v>149</v>
      </c>
      <c r="D32" s="496" t="s">
        <v>517</v>
      </c>
      <c r="E32" s="496" t="s">
        <v>517</v>
      </c>
      <c r="F32" s="496" t="s">
        <v>517</v>
      </c>
      <c r="G32" s="496" t="s">
        <v>517</v>
      </c>
      <c r="H32" s="496" t="s">
        <v>517</v>
      </c>
      <c r="I32" s="496" t="s">
        <v>517</v>
      </c>
      <c r="J32" s="496" t="s">
        <v>517</v>
      </c>
      <c r="K32" s="496" t="s">
        <v>517</v>
      </c>
      <c r="L32" s="496" t="s">
        <v>517</v>
      </c>
      <c r="M32" s="495" t="s">
        <v>517</v>
      </c>
      <c r="N32" s="495" t="s">
        <v>517</v>
      </c>
      <c r="O32" s="495" t="s">
        <v>517</v>
      </c>
      <c r="P32" s="495" t="s">
        <v>517</v>
      </c>
      <c r="Q32" s="495" t="s">
        <v>517</v>
      </c>
      <c r="R32" s="495" t="s">
        <v>517</v>
      </c>
      <c r="S32" s="495" t="s">
        <v>517</v>
      </c>
      <c r="T32" s="495" t="s">
        <v>517</v>
      </c>
      <c r="U32" s="495" t="s">
        <v>517</v>
      </c>
      <c r="V32" s="495" t="s">
        <v>517</v>
      </c>
      <c r="W32" s="495" t="s">
        <v>517</v>
      </c>
      <c r="X32" s="495" t="s">
        <v>517</v>
      </c>
      <c r="Y32" s="495" t="s">
        <v>517</v>
      </c>
      <c r="Z32" s="495" t="s">
        <v>517</v>
      </c>
      <c r="AA32" s="495" t="s">
        <v>517</v>
      </c>
      <c r="AB32" s="495" t="s">
        <v>517</v>
      </c>
      <c r="AC32" s="495" t="s">
        <v>517</v>
      </c>
      <c r="AD32" s="495" t="s">
        <v>517</v>
      </c>
      <c r="AE32" s="251"/>
      <c r="AF32" s="252"/>
      <c r="AG32" s="401">
        <f t="shared" si="0"/>
        <v>149</v>
      </c>
      <c r="AH32" s="397" t="str">
        <f t="shared" si="1"/>
        <v>NO</v>
      </c>
      <c r="AI32" s="397">
        <f t="shared" si="2"/>
        <v>0</v>
      </c>
      <c r="AJ32" s="394">
        <f t="shared" si="3"/>
        <v>1</v>
      </c>
      <c r="AK32" s="398">
        <f>IF(COUNTIF(C32:AF32,"&gt;0")&gt;3,SUM(LARGE(C32:AF32,{1,2,3,4})),0)</f>
        <v>0</v>
      </c>
      <c r="AL32" s="28">
        <f t="shared" si="4"/>
        <v>1</v>
      </c>
      <c r="AM32" s="25" t="str">
        <f t="shared" si="5"/>
        <v/>
      </c>
      <c r="AN32" s="25">
        <f t="shared" si="6"/>
        <v>0</v>
      </c>
      <c r="AO32" s="25" t="str">
        <f t="shared" si="7"/>
        <v/>
      </c>
      <c r="AP32" s="208" t="str">
        <f t="shared" si="8"/>
        <v/>
      </c>
      <c r="AQ32" s="214">
        <f t="shared" si="9"/>
        <v>0</v>
      </c>
      <c r="AR32" s="214">
        <f t="shared" si="10"/>
        <v>0</v>
      </c>
      <c r="AS32" s="214">
        <f t="shared" si="11"/>
        <v>0</v>
      </c>
    </row>
    <row r="33" spans="1:45" ht="17.25" thickTop="1" thickBot="1" x14ac:dyDescent="0.3">
      <c r="A33" s="15" t="s">
        <v>377</v>
      </c>
      <c r="B33" s="15" t="s">
        <v>378</v>
      </c>
      <c r="C33" s="496" t="s">
        <v>517</v>
      </c>
      <c r="D33" s="496" t="s">
        <v>517</v>
      </c>
      <c r="E33" s="496" t="s">
        <v>517</v>
      </c>
      <c r="F33" s="496" t="s">
        <v>517</v>
      </c>
      <c r="G33" s="496" t="s">
        <v>517</v>
      </c>
      <c r="H33" s="496" t="s">
        <v>517</v>
      </c>
      <c r="I33" s="496" t="s">
        <v>517</v>
      </c>
      <c r="J33" s="496" t="s">
        <v>517</v>
      </c>
      <c r="K33" s="496" t="s">
        <v>517</v>
      </c>
      <c r="L33" s="496" t="s">
        <v>517</v>
      </c>
      <c r="M33" s="495" t="s">
        <v>517</v>
      </c>
      <c r="N33" s="495" t="s">
        <v>517</v>
      </c>
      <c r="O33" s="495" t="s">
        <v>517</v>
      </c>
      <c r="P33" s="495" t="s">
        <v>517</v>
      </c>
      <c r="Q33" s="495" t="s">
        <v>517</v>
      </c>
      <c r="R33" s="495" t="s">
        <v>517</v>
      </c>
      <c r="S33" s="495" t="s">
        <v>517</v>
      </c>
      <c r="T33" s="495" t="s">
        <v>517</v>
      </c>
      <c r="U33" s="495" t="s">
        <v>517</v>
      </c>
      <c r="V33" s="495" t="s">
        <v>517</v>
      </c>
      <c r="W33" s="495" t="s">
        <v>517</v>
      </c>
      <c r="X33" s="495" t="s">
        <v>517</v>
      </c>
      <c r="Y33" s="495" t="s">
        <v>517</v>
      </c>
      <c r="Z33" s="495" t="s">
        <v>517</v>
      </c>
      <c r="AA33" s="495" t="s">
        <v>517</v>
      </c>
      <c r="AB33" s="495" t="s">
        <v>517</v>
      </c>
      <c r="AC33" s="495" t="s">
        <v>517</v>
      </c>
      <c r="AD33" s="495" t="s">
        <v>517</v>
      </c>
      <c r="AE33" s="251"/>
      <c r="AF33" s="252"/>
      <c r="AG33" s="401">
        <f t="shared" si="0"/>
        <v>0</v>
      </c>
      <c r="AH33" s="397" t="str">
        <f t="shared" si="1"/>
        <v>NO</v>
      </c>
      <c r="AI33" s="397">
        <f t="shared" si="2"/>
        <v>0</v>
      </c>
      <c r="AJ33" s="394">
        <f>SUM(C33:AF33)</f>
        <v>0</v>
      </c>
      <c r="AK33" s="398">
        <f>IF(COUNTIF(C33:AF33,"&gt;0")&gt;3,SUM(LARGE(C33:AF33,{1,2,3,4})),0)</f>
        <v>0</v>
      </c>
      <c r="AL33" s="28">
        <f t="shared" si="4"/>
        <v>0</v>
      </c>
      <c r="AM33" s="25" t="str">
        <f t="shared" si="5"/>
        <v/>
      </c>
      <c r="AN33" s="25">
        <f t="shared" si="6"/>
        <v>0</v>
      </c>
      <c r="AO33" s="25" t="str">
        <f t="shared" si="7"/>
        <v/>
      </c>
      <c r="AP33" s="208" t="str">
        <f t="shared" si="8"/>
        <v/>
      </c>
      <c r="AQ33" s="214">
        <f t="shared" si="9"/>
        <v>0</v>
      </c>
      <c r="AR33" s="214">
        <f t="shared" si="10"/>
        <v>0</v>
      </c>
      <c r="AS33" s="214">
        <f t="shared" si="11"/>
        <v>0</v>
      </c>
    </row>
    <row r="34" spans="1:45" ht="17.25" thickTop="1" thickBot="1" x14ac:dyDescent="0.3">
      <c r="A34" s="15" t="s">
        <v>348</v>
      </c>
      <c r="B34" s="15" t="s">
        <v>349</v>
      </c>
      <c r="C34" s="496" t="s">
        <v>517</v>
      </c>
      <c r="D34" s="496" t="s">
        <v>517</v>
      </c>
      <c r="E34" s="496" t="s">
        <v>517</v>
      </c>
      <c r="F34" s="496" t="s">
        <v>517</v>
      </c>
      <c r="G34" s="496" t="s">
        <v>517</v>
      </c>
      <c r="H34" s="496" t="s">
        <v>517</v>
      </c>
      <c r="I34" s="496" t="s">
        <v>517</v>
      </c>
      <c r="J34" s="496" t="s">
        <v>517</v>
      </c>
      <c r="K34" s="496" t="s">
        <v>517</v>
      </c>
      <c r="L34" s="496" t="s">
        <v>517</v>
      </c>
      <c r="M34" s="495" t="s">
        <v>517</v>
      </c>
      <c r="N34" s="495" t="s">
        <v>517</v>
      </c>
      <c r="O34" s="495" t="s">
        <v>517</v>
      </c>
      <c r="P34" s="495" t="s">
        <v>517</v>
      </c>
      <c r="Q34" s="495" t="s">
        <v>517</v>
      </c>
      <c r="R34" s="495" t="s">
        <v>517</v>
      </c>
      <c r="S34" s="495" t="s">
        <v>517</v>
      </c>
      <c r="T34" s="495" t="s">
        <v>517</v>
      </c>
      <c r="U34" s="495" t="s">
        <v>517</v>
      </c>
      <c r="V34" s="495" t="s">
        <v>517</v>
      </c>
      <c r="W34" s="495" t="s">
        <v>517</v>
      </c>
      <c r="X34" s="495" t="s">
        <v>517</v>
      </c>
      <c r="Y34" s="495" t="s">
        <v>517</v>
      </c>
      <c r="Z34" s="495" t="s">
        <v>517</v>
      </c>
      <c r="AA34" s="495" t="s">
        <v>517</v>
      </c>
      <c r="AB34" s="495" t="s">
        <v>517</v>
      </c>
      <c r="AC34" s="495" t="s">
        <v>517</v>
      </c>
      <c r="AD34" s="495" t="s">
        <v>517</v>
      </c>
      <c r="AE34" s="251"/>
      <c r="AF34" s="252"/>
      <c r="AG34" s="401">
        <f t="shared" si="0"/>
        <v>0</v>
      </c>
      <c r="AH34" s="397" t="str">
        <f t="shared" si="1"/>
        <v>NO</v>
      </c>
      <c r="AI34" s="397">
        <f t="shared" si="2"/>
        <v>0</v>
      </c>
      <c r="AJ34" s="394">
        <f t="shared" ref="AJ34:AJ65" si="12">COUNT(C34:AF34)</f>
        <v>0</v>
      </c>
      <c r="AK34" s="398">
        <f>IF(COUNTIF(C34:AF34,"&gt;0")&gt;3,SUM(LARGE(C34:AF34,{1,2,3,4})),0)</f>
        <v>0</v>
      </c>
      <c r="AL34" s="28">
        <f t="shared" si="4"/>
        <v>0</v>
      </c>
      <c r="AM34" s="25" t="str">
        <f t="shared" si="5"/>
        <v/>
      </c>
      <c r="AN34" s="25">
        <f t="shared" si="6"/>
        <v>0</v>
      </c>
      <c r="AO34" s="25" t="str">
        <f t="shared" si="7"/>
        <v/>
      </c>
      <c r="AP34" s="208" t="str">
        <f t="shared" si="8"/>
        <v/>
      </c>
      <c r="AQ34" s="214">
        <f t="shared" si="9"/>
        <v>0</v>
      </c>
      <c r="AR34" s="214">
        <f t="shared" si="10"/>
        <v>0</v>
      </c>
      <c r="AS34" s="214">
        <f t="shared" si="11"/>
        <v>0</v>
      </c>
    </row>
    <row r="35" spans="1:45" ht="17.25" thickTop="1" thickBot="1" x14ac:dyDescent="0.3">
      <c r="A35" s="15" t="s">
        <v>42</v>
      </c>
      <c r="B35" s="15" t="s">
        <v>16</v>
      </c>
      <c r="C35" s="496" t="s">
        <v>517</v>
      </c>
      <c r="D35" s="496" t="s">
        <v>517</v>
      </c>
      <c r="E35" s="496" t="s">
        <v>517</v>
      </c>
      <c r="F35" s="496" t="s">
        <v>517</v>
      </c>
      <c r="G35" s="496" t="s">
        <v>517</v>
      </c>
      <c r="H35" s="496" t="s">
        <v>517</v>
      </c>
      <c r="I35" s="496" t="s">
        <v>517</v>
      </c>
      <c r="J35" s="496" t="s">
        <v>517</v>
      </c>
      <c r="K35" s="496" t="s">
        <v>517</v>
      </c>
      <c r="L35" s="496" t="s">
        <v>517</v>
      </c>
      <c r="M35" s="495" t="s">
        <v>517</v>
      </c>
      <c r="N35" s="495" t="s">
        <v>517</v>
      </c>
      <c r="O35" s="495" t="s">
        <v>517</v>
      </c>
      <c r="P35" s="495" t="s">
        <v>517</v>
      </c>
      <c r="Q35" s="495" t="s">
        <v>517</v>
      </c>
      <c r="R35" s="495" t="s">
        <v>517</v>
      </c>
      <c r="S35" s="495" t="s">
        <v>517</v>
      </c>
      <c r="T35" s="495" t="s">
        <v>517</v>
      </c>
      <c r="U35" s="495" t="s">
        <v>517</v>
      </c>
      <c r="V35" s="495" t="s">
        <v>517</v>
      </c>
      <c r="W35" s="495" t="s">
        <v>517</v>
      </c>
      <c r="X35" s="495" t="s">
        <v>517</v>
      </c>
      <c r="Y35" s="495" t="s">
        <v>517</v>
      </c>
      <c r="Z35" s="495" t="s">
        <v>517</v>
      </c>
      <c r="AA35" s="495" t="s">
        <v>517</v>
      </c>
      <c r="AB35" s="495" t="s">
        <v>517</v>
      </c>
      <c r="AC35" s="495" t="s">
        <v>517</v>
      </c>
      <c r="AD35" s="495" t="s">
        <v>517</v>
      </c>
      <c r="AE35" s="251"/>
      <c r="AF35" s="252"/>
      <c r="AG35" s="401">
        <f t="shared" si="0"/>
        <v>0</v>
      </c>
      <c r="AH35" s="397" t="str">
        <f t="shared" si="1"/>
        <v>NO</v>
      </c>
      <c r="AI35" s="397">
        <f t="shared" si="2"/>
        <v>0</v>
      </c>
      <c r="AJ35" s="394">
        <f t="shared" si="12"/>
        <v>0</v>
      </c>
      <c r="AK35" s="398">
        <f>IF(COUNTIF(C35:AF35,"&gt;0")&gt;3,SUM(LARGE(C35:AF35,{1,2,3,4})),0)</f>
        <v>0</v>
      </c>
      <c r="AL35" s="28">
        <f t="shared" si="4"/>
        <v>0</v>
      </c>
      <c r="AM35" s="25" t="str">
        <f t="shared" si="5"/>
        <v/>
      </c>
      <c r="AN35" s="25">
        <f t="shared" si="6"/>
        <v>0</v>
      </c>
      <c r="AO35" s="25" t="str">
        <f t="shared" si="7"/>
        <v/>
      </c>
      <c r="AP35" s="208" t="str">
        <f t="shared" si="8"/>
        <v/>
      </c>
      <c r="AQ35" s="214">
        <f t="shared" si="9"/>
        <v>0</v>
      </c>
      <c r="AR35" s="214">
        <f t="shared" si="10"/>
        <v>0</v>
      </c>
      <c r="AS35" s="214">
        <f t="shared" si="11"/>
        <v>0</v>
      </c>
    </row>
    <row r="36" spans="1:45" ht="17.25" thickTop="1" thickBot="1" x14ac:dyDescent="0.3">
      <c r="A36" s="395" t="s">
        <v>54</v>
      </c>
      <c r="B36" s="16" t="s">
        <v>125</v>
      </c>
      <c r="C36" s="496" t="s">
        <v>517</v>
      </c>
      <c r="D36" s="496" t="s">
        <v>517</v>
      </c>
      <c r="E36" s="496" t="s">
        <v>517</v>
      </c>
      <c r="F36" s="496" t="s">
        <v>517</v>
      </c>
      <c r="G36" s="496" t="s">
        <v>517</v>
      </c>
      <c r="H36" s="496" t="s">
        <v>517</v>
      </c>
      <c r="I36" s="496" t="s">
        <v>517</v>
      </c>
      <c r="J36" s="496" t="s">
        <v>517</v>
      </c>
      <c r="K36" s="496" t="s">
        <v>517</v>
      </c>
      <c r="L36" s="496" t="s">
        <v>517</v>
      </c>
      <c r="M36" s="495" t="s">
        <v>517</v>
      </c>
      <c r="N36" s="495" t="s">
        <v>517</v>
      </c>
      <c r="O36" s="495" t="s">
        <v>517</v>
      </c>
      <c r="P36" s="495" t="s">
        <v>517</v>
      </c>
      <c r="Q36" s="495" t="s">
        <v>517</v>
      </c>
      <c r="R36" s="495" t="s">
        <v>517</v>
      </c>
      <c r="S36" s="495" t="s">
        <v>517</v>
      </c>
      <c r="T36" s="495" t="s">
        <v>517</v>
      </c>
      <c r="U36" s="495" t="s">
        <v>517</v>
      </c>
      <c r="V36" s="495" t="s">
        <v>517</v>
      </c>
      <c r="W36" s="495" t="s">
        <v>517</v>
      </c>
      <c r="X36" s="495" t="s">
        <v>517</v>
      </c>
      <c r="Y36" s="495" t="s">
        <v>517</v>
      </c>
      <c r="Z36" s="495" t="s">
        <v>517</v>
      </c>
      <c r="AA36" s="495" t="s">
        <v>517</v>
      </c>
      <c r="AB36" s="495" t="s">
        <v>517</v>
      </c>
      <c r="AC36" s="495" t="s">
        <v>517</v>
      </c>
      <c r="AD36" s="495" t="s">
        <v>517</v>
      </c>
      <c r="AE36" s="251"/>
      <c r="AF36" s="252"/>
      <c r="AG36" s="401">
        <f t="shared" si="0"/>
        <v>0</v>
      </c>
      <c r="AH36" s="397" t="str">
        <f t="shared" si="1"/>
        <v>NO</v>
      </c>
      <c r="AI36" s="397">
        <f t="shared" si="2"/>
        <v>0</v>
      </c>
      <c r="AJ36" s="394">
        <f t="shared" si="12"/>
        <v>0</v>
      </c>
      <c r="AK36" s="398">
        <f>IF(COUNTIF(C36:AF36,"&gt;0")&gt;3,SUM(LARGE(C36:AF36,{1,2,3,4})),0)</f>
        <v>0</v>
      </c>
      <c r="AL36" s="28">
        <f t="shared" si="4"/>
        <v>0</v>
      </c>
      <c r="AM36" s="25" t="str">
        <f t="shared" si="5"/>
        <v/>
      </c>
      <c r="AN36" s="25">
        <f t="shared" si="6"/>
        <v>0</v>
      </c>
      <c r="AO36" s="25" t="str">
        <f t="shared" si="7"/>
        <v/>
      </c>
      <c r="AP36" s="208" t="str">
        <f t="shared" si="8"/>
        <v/>
      </c>
      <c r="AQ36" s="214">
        <f t="shared" si="9"/>
        <v>0</v>
      </c>
      <c r="AR36" s="214">
        <f t="shared" si="10"/>
        <v>0</v>
      </c>
      <c r="AS36" s="214">
        <f t="shared" si="11"/>
        <v>0</v>
      </c>
    </row>
    <row r="37" spans="1:45" ht="17.25" thickTop="1" thickBot="1" x14ac:dyDescent="0.3">
      <c r="A37" s="392" t="s">
        <v>127</v>
      </c>
      <c r="B37" s="392" t="s">
        <v>128</v>
      </c>
      <c r="C37" s="496" t="s">
        <v>517</v>
      </c>
      <c r="D37" s="496" t="s">
        <v>517</v>
      </c>
      <c r="E37" s="496" t="s">
        <v>517</v>
      </c>
      <c r="F37" s="496" t="s">
        <v>517</v>
      </c>
      <c r="G37" s="496" t="s">
        <v>517</v>
      </c>
      <c r="H37" s="496" t="s">
        <v>517</v>
      </c>
      <c r="I37" s="496" t="s">
        <v>517</v>
      </c>
      <c r="J37" s="496" t="s">
        <v>517</v>
      </c>
      <c r="K37" s="496" t="s">
        <v>517</v>
      </c>
      <c r="L37" s="496" t="s">
        <v>517</v>
      </c>
      <c r="M37" s="495" t="s">
        <v>517</v>
      </c>
      <c r="N37" s="495" t="s">
        <v>517</v>
      </c>
      <c r="O37" s="495" t="s">
        <v>517</v>
      </c>
      <c r="P37" s="495" t="s">
        <v>517</v>
      </c>
      <c r="Q37" s="495" t="s">
        <v>517</v>
      </c>
      <c r="R37" s="495" t="s">
        <v>517</v>
      </c>
      <c r="S37" s="495" t="s">
        <v>517</v>
      </c>
      <c r="T37" s="495" t="s">
        <v>517</v>
      </c>
      <c r="U37" s="495" t="s">
        <v>517</v>
      </c>
      <c r="V37" s="495" t="s">
        <v>517</v>
      </c>
      <c r="W37" s="495" t="s">
        <v>517</v>
      </c>
      <c r="X37" s="495" t="s">
        <v>517</v>
      </c>
      <c r="Y37" s="495" t="s">
        <v>517</v>
      </c>
      <c r="Z37" s="495" t="s">
        <v>517</v>
      </c>
      <c r="AA37" s="495" t="s">
        <v>517</v>
      </c>
      <c r="AB37" s="495" t="s">
        <v>517</v>
      </c>
      <c r="AC37" s="495" t="s">
        <v>517</v>
      </c>
      <c r="AD37" s="495" t="s">
        <v>517</v>
      </c>
      <c r="AE37" s="251"/>
      <c r="AF37" s="252"/>
      <c r="AG37" s="401">
        <f t="shared" si="0"/>
        <v>0</v>
      </c>
      <c r="AH37" s="397" t="str">
        <f t="shared" si="1"/>
        <v>NO</v>
      </c>
      <c r="AI37" s="397">
        <f t="shared" si="2"/>
        <v>0</v>
      </c>
      <c r="AJ37" s="394">
        <f t="shared" si="12"/>
        <v>0</v>
      </c>
      <c r="AK37" s="398">
        <f>IF(COUNTIF(C37:AF37,"&gt;0")&gt;3,SUM(LARGE(C37:AF37,{1,2,3,4})),0)</f>
        <v>0</v>
      </c>
      <c r="AL37" s="28"/>
      <c r="AM37" s="25"/>
      <c r="AN37" s="25"/>
      <c r="AO37" s="25"/>
      <c r="AP37" s="208"/>
      <c r="AQ37" s="214"/>
      <c r="AR37" s="214"/>
      <c r="AS37" s="214"/>
    </row>
    <row r="38" spans="1:45" ht="17.25" thickTop="1" thickBot="1" x14ac:dyDescent="0.3">
      <c r="A38" s="15" t="s">
        <v>31</v>
      </c>
      <c r="B38" s="15" t="s">
        <v>455</v>
      </c>
      <c r="C38" s="496" t="s">
        <v>517</v>
      </c>
      <c r="D38" s="496" t="s">
        <v>517</v>
      </c>
      <c r="E38" s="496" t="s">
        <v>517</v>
      </c>
      <c r="F38" s="496" t="s">
        <v>517</v>
      </c>
      <c r="G38" s="496" t="s">
        <v>517</v>
      </c>
      <c r="H38" s="496" t="s">
        <v>517</v>
      </c>
      <c r="I38" s="496" t="s">
        <v>517</v>
      </c>
      <c r="J38" s="496" t="s">
        <v>517</v>
      </c>
      <c r="K38" s="496" t="s">
        <v>517</v>
      </c>
      <c r="L38" s="496" t="s">
        <v>517</v>
      </c>
      <c r="M38" s="495" t="s">
        <v>517</v>
      </c>
      <c r="N38" s="495" t="s">
        <v>517</v>
      </c>
      <c r="O38" s="495" t="s">
        <v>517</v>
      </c>
      <c r="P38" s="495" t="s">
        <v>517</v>
      </c>
      <c r="Q38" s="495" t="s">
        <v>517</v>
      </c>
      <c r="R38" s="495" t="s">
        <v>517</v>
      </c>
      <c r="S38" s="495" t="s">
        <v>517</v>
      </c>
      <c r="T38" s="495" t="s">
        <v>517</v>
      </c>
      <c r="U38" s="495" t="s">
        <v>517</v>
      </c>
      <c r="V38" s="495" t="s">
        <v>517</v>
      </c>
      <c r="W38" s="495" t="s">
        <v>517</v>
      </c>
      <c r="X38" s="495" t="s">
        <v>517</v>
      </c>
      <c r="Y38" s="495" t="s">
        <v>517</v>
      </c>
      <c r="Z38" s="495" t="s">
        <v>517</v>
      </c>
      <c r="AA38" s="495" t="s">
        <v>517</v>
      </c>
      <c r="AB38" s="495" t="s">
        <v>517</v>
      </c>
      <c r="AC38" s="495" t="s">
        <v>517</v>
      </c>
      <c r="AD38" s="495" t="s">
        <v>517</v>
      </c>
      <c r="AE38" s="251"/>
      <c r="AF38" s="252"/>
      <c r="AG38" s="401">
        <f t="shared" ref="AG38:AG69" si="13">SUM(C38:AF38)</f>
        <v>0</v>
      </c>
      <c r="AH38" s="397" t="str">
        <f t="shared" ref="AH38:AH69" si="14">IF(AJ38&gt;3,"Yes","NO")</f>
        <v>NO</v>
      </c>
      <c r="AI38" s="397">
        <f t="shared" ref="AI38:AI69" si="15">IF(AH38="YES",1,0)</f>
        <v>0</v>
      </c>
      <c r="AJ38" s="394">
        <f t="shared" si="12"/>
        <v>0</v>
      </c>
      <c r="AK38" s="398">
        <f>IF(COUNTIF(C38:AF38,"&gt;0")&gt;3,SUM(LARGE(C38:AF38,{1,2,3,4})),0)</f>
        <v>0</v>
      </c>
      <c r="AL38" s="28">
        <f t="shared" si="4"/>
        <v>0</v>
      </c>
      <c r="AM38" s="25" t="str">
        <f t="shared" si="5"/>
        <v/>
      </c>
      <c r="AN38" s="25">
        <f t="shared" si="6"/>
        <v>0</v>
      </c>
      <c r="AO38" s="25" t="str">
        <f t="shared" si="7"/>
        <v/>
      </c>
      <c r="AP38" s="208" t="str">
        <f t="shared" si="8"/>
        <v/>
      </c>
      <c r="AQ38" s="214">
        <f t="shared" si="9"/>
        <v>0</v>
      </c>
      <c r="AR38" s="214">
        <f t="shared" si="10"/>
        <v>0</v>
      </c>
      <c r="AS38" s="214">
        <f t="shared" si="11"/>
        <v>0</v>
      </c>
    </row>
    <row r="39" spans="1:45" ht="17.25" thickTop="1" thickBot="1" x14ac:dyDescent="0.3">
      <c r="A39" s="395" t="s">
        <v>335</v>
      </c>
      <c r="B39" s="395" t="s">
        <v>336</v>
      </c>
      <c r="C39" s="496" t="s">
        <v>517</v>
      </c>
      <c r="D39" s="496" t="s">
        <v>517</v>
      </c>
      <c r="E39" s="496" t="s">
        <v>517</v>
      </c>
      <c r="F39" s="496" t="s">
        <v>517</v>
      </c>
      <c r="G39" s="496" t="s">
        <v>517</v>
      </c>
      <c r="H39" s="496" t="s">
        <v>517</v>
      </c>
      <c r="I39" s="496" t="s">
        <v>517</v>
      </c>
      <c r="J39" s="496" t="s">
        <v>517</v>
      </c>
      <c r="K39" s="496" t="s">
        <v>517</v>
      </c>
      <c r="L39" s="496" t="s">
        <v>517</v>
      </c>
      <c r="M39" s="495" t="s">
        <v>517</v>
      </c>
      <c r="N39" s="495" t="s">
        <v>517</v>
      </c>
      <c r="O39" s="495" t="s">
        <v>517</v>
      </c>
      <c r="P39" s="495" t="s">
        <v>517</v>
      </c>
      <c r="Q39" s="495" t="s">
        <v>517</v>
      </c>
      <c r="R39" s="495" t="s">
        <v>517</v>
      </c>
      <c r="S39" s="495" t="s">
        <v>517</v>
      </c>
      <c r="T39" s="495" t="s">
        <v>517</v>
      </c>
      <c r="U39" s="495" t="s">
        <v>517</v>
      </c>
      <c r="V39" s="495" t="s">
        <v>517</v>
      </c>
      <c r="W39" s="495" t="s">
        <v>517</v>
      </c>
      <c r="X39" s="495" t="s">
        <v>517</v>
      </c>
      <c r="Y39" s="495" t="s">
        <v>517</v>
      </c>
      <c r="Z39" s="495" t="s">
        <v>517</v>
      </c>
      <c r="AA39" s="495" t="s">
        <v>517</v>
      </c>
      <c r="AB39" s="495" t="s">
        <v>517</v>
      </c>
      <c r="AC39" s="495" t="s">
        <v>517</v>
      </c>
      <c r="AD39" s="495" t="s">
        <v>517</v>
      </c>
      <c r="AE39" s="251"/>
      <c r="AF39" s="252"/>
      <c r="AG39" s="401">
        <f t="shared" si="13"/>
        <v>0</v>
      </c>
      <c r="AH39" s="397" t="str">
        <f t="shared" si="14"/>
        <v>NO</v>
      </c>
      <c r="AI39" s="397">
        <f t="shared" si="15"/>
        <v>0</v>
      </c>
      <c r="AJ39" s="394">
        <f t="shared" si="12"/>
        <v>0</v>
      </c>
      <c r="AK39" s="398">
        <f>IF(COUNTIF(C39:AF39,"&gt;0")&gt;3,SUM(LARGE(C39:AF39,{1,2,3,4})),0)</f>
        <v>0</v>
      </c>
      <c r="AL39" s="28">
        <f t="shared" si="4"/>
        <v>0</v>
      </c>
      <c r="AM39" s="25" t="str">
        <f t="shared" si="5"/>
        <v/>
      </c>
      <c r="AN39" s="25">
        <f t="shared" si="6"/>
        <v>0</v>
      </c>
      <c r="AO39" s="25" t="str">
        <f t="shared" si="7"/>
        <v/>
      </c>
      <c r="AP39" s="208" t="str">
        <f t="shared" si="8"/>
        <v/>
      </c>
      <c r="AQ39" s="214">
        <f t="shared" si="9"/>
        <v>0</v>
      </c>
      <c r="AR39" s="214">
        <f t="shared" si="10"/>
        <v>0</v>
      </c>
      <c r="AS39" s="214">
        <f t="shared" si="11"/>
        <v>0</v>
      </c>
    </row>
    <row r="40" spans="1:45" ht="17.25" thickTop="1" thickBot="1" x14ac:dyDescent="0.3">
      <c r="A40" s="15" t="s">
        <v>157</v>
      </c>
      <c r="B40" s="15" t="s">
        <v>27</v>
      </c>
      <c r="C40" s="496" t="s">
        <v>517</v>
      </c>
      <c r="D40" s="496" t="s">
        <v>517</v>
      </c>
      <c r="E40" s="496" t="s">
        <v>517</v>
      </c>
      <c r="F40" s="496" t="s">
        <v>517</v>
      </c>
      <c r="G40" s="496" t="s">
        <v>517</v>
      </c>
      <c r="H40" s="496" t="s">
        <v>517</v>
      </c>
      <c r="I40" s="496" t="s">
        <v>517</v>
      </c>
      <c r="J40" s="496" t="s">
        <v>517</v>
      </c>
      <c r="K40" s="496" t="s">
        <v>517</v>
      </c>
      <c r="L40" s="496" t="s">
        <v>517</v>
      </c>
      <c r="M40" s="495" t="s">
        <v>517</v>
      </c>
      <c r="N40" s="495" t="s">
        <v>517</v>
      </c>
      <c r="O40" s="495" t="s">
        <v>517</v>
      </c>
      <c r="P40" s="495" t="s">
        <v>517</v>
      </c>
      <c r="Q40" s="495" t="s">
        <v>517</v>
      </c>
      <c r="R40" s="495" t="s">
        <v>517</v>
      </c>
      <c r="S40" s="495" t="s">
        <v>517</v>
      </c>
      <c r="T40" s="495" t="s">
        <v>517</v>
      </c>
      <c r="U40" s="495" t="s">
        <v>517</v>
      </c>
      <c r="V40" s="495" t="s">
        <v>517</v>
      </c>
      <c r="W40" s="495" t="s">
        <v>517</v>
      </c>
      <c r="X40" s="495" t="s">
        <v>517</v>
      </c>
      <c r="Y40" s="495" t="s">
        <v>517</v>
      </c>
      <c r="Z40" s="495" t="s">
        <v>517</v>
      </c>
      <c r="AA40" s="495" t="s">
        <v>517</v>
      </c>
      <c r="AB40" s="495" t="s">
        <v>517</v>
      </c>
      <c r="AC40" s="495" t="s">
        <v>517</v>
      </c>
      <c r="AD40" s="495" t="s">
        <v>517</v>
      </c>
      <c r="AE40" s="251"/>
      <c r="AF40" s="252"/>
      <c r="AG40" s="401">
        <f t="shared" si="13"/>
        <v>0</v>
      </c>
      <c r="AH40" s="397" t="str">
        <f t="shared" si="14"/>
        <v>NO</v>
      </c>
      <c r="AI40" s="397">
        <f t="shared" si="15"/>
        <v>0</v>
      </c>
      <c r="AJ40" s="394">
        <f t="shared" si="12"/>
        <v>0</v>
      </c>
      <c r="AK40" s="398">
        <f>IF(COUNTIF(C40:AF40,"&gt;0")&gt;3,SUM(LARGE(C40:AF40,{1,2,3,4})),0)</f>
        <v>0</v>
      </c>
      <c r="AL40" s="28">
        <f t="shared" si="4"/>
        <v>0</v>
      </c>
      <c r="AM40" s="25" t="str">
        <f t="shared" si="5"/>
        <v/>
      </c>
      <c r="AN40" s="25">
        <f t="shared" si="6"/>
        <v>0</v>
      </c>
      <c r="AO40" s="25" t="str">
        <f t="shared" si="7"/>
        <v/>
      </c>
      <c r="AP40" s="208" t="str">
        <f t="shared" si="8"/>
        <v/>
      </c>
      <c r="AQ40" s="214">
        <f t="shared" si="9"/>
        <v>0</v>
      </c>
      <c r="AR40" s="214">
        <f t="shared" si="10"/>
        <v>0</v>
      </c>
      <c r="AS40" s="214">
        <f t="shared" si="11"/>
        <v>0</v>
      </c>
    </row>
    <row r="41" spans="1:45" ht="17.25" thickTop="1" thickBot="1" x14ac:dyDescent="0.3">
      <c r="A41" s="395" t="s">
        <v>104</v>
      </c>
      <c r="B41" s="395" t="s">
        <v>437</v>
      </c>
      <c r="C41" s="496" t="s">
        <v>517</v>
      </c>
      <c r="D41" s="496" t="s">
        <v>517</v>
      </c>
      <c r="E41" s="496" t="s">
        <v>517</v>
      </c>
      <c r="F41" s="496" t="s">
        <v>517</v>
      </c>
      <c r="G41" s="496" t="s">
        <v>517</v>
      </c>
      <c r="H41" s="496" t="s">
        <v>517</v>
      </c>
      <c r="I41" s="496" t="s">
        <v>517</v>
      </c>
      <c r="J41" s="496" t="s">
        <v>517</v>
      </c>
      <c r="K41" s="496" t="s">
        <v>517</v>
      </c>
      <c r="L41" s="496" t="s">
        <v>517</v>
      </c>
      <c r="M41" s="495" t="s">
        <v>517</v>
      </c>
      <c r="N41" s="495" t="s">
        <v>517</v>
      </c>
      <c r="O41" s="495" t="s">
        <v>517</v>
      </c>
      <c r="P41" s="495" t="s">
        <v>517</v>
      </c>
      <c r="Q41" s="495" t="s">
        <v>517</v>
      </c>
      <c r="R41" s="495" t="s">
        <v>517</v>
      </c>
      <c r="S41" s="495" t="s">
        <v>517</v>
      </c>
      <c r="T41" s="495" t="s">
        <v>517</v>
      </c>
      <c r="U41" s="495" t="s">
        <v>517</v>
      </c>
      <c r="V41" s="495" t="s">
        <v>517</v>
      </c>
      <c r="W41" s="495" t="s">
        <v>517</v>
      </c>
      <c r="X41" s="495" t="s">
        <v>517</v>
      </c>
      <c r="Y41" s="495" t="s">
        <v>517</v>
      </c>
      <c r="Z41" s="496" t="s">
        <v>517</v>
      </c>
      <c r="AA41" s="495" t="s">
        <v>517</v>
      </c>
      <c r="AB41" s="495" t="s">
        <v>517</v>
      </c>
      <c r="AC41" s="495" t="s">
        <v>517</v>
      </c>
      <c r="AD41" s="495" t="s">
        <v>517</v>
      </c>
      <c r="AE41" s="251"/>
      <c r="AF41" s="252"/>
      <c r="AG41" s="401">
        <f t="shared" si="13"/>
        <v>0</v>
      </c>
      <c r="AH41" s="397" t="str">
        <f t="shared" si="14"/>
        <v>NO</v>
      </c>
      <c r="AI41" s="397">
        <f t="shared" si="15"/>
        <v>0</v>
      </c>
      <c r="AJ41" s="394">
        <f t="shared" si="12"/>
        <v>0</v>
      </c>
      <c r="AK41" s="398">
        <f>IF(COUNTIF(C41:AF41,"&gt;0")&gt;3,SUM(LARGE(C41:AF41,{1,2,3,4})),0)</f>
        <v>0</v>
      </c>
      <c r="AL41" s="28">
        <f t="shared" si="4"/>
        <v>0</v>
      </c>
      <c r="AM41" s="25" t="str">
        <f t="shared" si="5"/>
        <v/>
      </c>
      <c r="AN41" s="25">
        <f t="shared" si="6"/>
        <v>0</v>
      </c>
      <c r="AO41" s="25" t="str">
        <f t="shared" si="7"/>
        <v/>
      </c>
      <c r="AP41" s="208" t="str">
        <f t="shared" si="8"/>
        <v/>
      </c>
      <c r="AQ41" s="214">
        <f t="shared" si="9"/>
        <v>0</v>
      </c>
      <c r="AR41" s="214">
        <f t="shared" si="10"/>
        <v>0</v>
      </c>
      <c r="AS41" s="214">
        <f t="shared" si="11"/>
        <v>0</v>
      </c>
    </row>
    <row r="42" spans="1:45" ht="17.25" thickTop="1" thickBot="1" x14ac:dyDescent="0.3">
      <c r="A42" s="15" t="s">
        <v>457</v>
      </c>
      <c r="B42" s="15" t="s">
        <v>29</v>
      </c>
      <c r="C42" s="496" t="s">
        <v>517</v>
      </c>
      <c r="D42" s="496" t="s">
        <v>517</v>
      </c>
      <c r="E42" s="496" t="s">
        <v>517</v>
      </c>
      <c r="F42" s="496" t="s">
        <v>517</v>
      </c>
      <c r="G42" s="496" t="s">
        <v>517</v>
      </c>
      <c r="H42" s="496" t="s">
        <v>517</v>
      </c>
      <c r="I42" s="496" t="s">
        <v>517</v>
      </c>
      <c r="J42" s="496" t="s">
        <v>517</v>
      </c>
      <c r="K42" s="496" t="s">
        <v>517</v>
      </c>
      <c r="L42" s="496" t="s">
        <v>517</v>
      </c>
      <c r="M42" s="495" t="s">
        <v>517</v>
      </c>
      <c r="N42" s="495" t="s">
        <v>517</v>
      </c>
      <c r="O42" s="495" t="s">
        <v>517</v>
      </c>
      <c r="P42" s="495" t="s">
        <v>517</v>
      </c>
      <c r="Q42" s="495" t="s">
        <v>517</v>
      </c>
      <c r="R42" s="495" t="s">
        <v>517</v>
      </c>
      <c r="S42" s="495" t="s">
        <v>517</v>
      </c>
      <c r="T42" s="495" t="s">
        <v>517</v>
      </c>
      <c r="U42" s="495" t="s">
        <v>517</v>
      </c>
      <c r="V42" s="495" t="s">
        <v>517</v>
      </c>
      <c r="W42" s="495" t="s">
        <v>517</v>
      </c>
      <c r="X42" s="495" t="s">
        <v>517</v>
      </c>
      <c r="Y42" s="495" t="s">
        <v>517</v>
      </c>
      <c r="Z42" s="495" t="s">
        <v>517</v>
      </c>
      <c r="AA42" s="495" t="s">
        <v>517</v>
      </c>
      <c r="AB42" s="495" t="s">
        <v>517</v>
      </c>
      <c r="AC42" s="495" t="s">
        <v>517</v>
      </c>
      <c r="AD42" s="495" t="s">
        <v>517</v>
      </c>
      <c r="AE42" s="251"/>
      <c r="AF42" s="252"/>
      <c r="AG42" s="401">
        <f t="shared" si="13"/>
        <v>0</v>
      </c>
      <c r="AH42" s="397" t="str">
        <f t="shared" si="14"/>
        <v>NO</v>
      </c>
      <c r="AI42" s="397">
        <f t="shared" si="15"/>
        <v>0</v>
      </c>
      <c r="AJ42" s="394">
        <f t="shared" si="12"/>
        <v>0</v>
      </c>
      <c r="AK42" s="398">
        <f>IF(COUNTIF(C42:AF42,"&gt;0")&gt;3,SUM(LARGE(C42:AF42,{1,2,3,4})),0)</f>
        <v>0</v>
      </c>
      <c r="AL42" s="28">
        <f t="shared" si="4"/>
        <v>0</v>
      </c>
      <c r="AM42" s="25" t="str">
        <f t="shared" si="5"/>
        <v/>
      </c>
      <c r="AN42" s="25">
        <f t="shared" si="6"/>
        <v>0</v>
      </c>
      <c r="AO42" s="25" t="str">
        <f t="shared" si="7"/>
        <v/>
      </c>
      <c r="AP42" s="208" t="str">
        <f t="shared" si="8"/>
        <v/>
      </c>
      <c r="AQ42" s="214">
        <f t="shared" si="9"/>
        <v>0</v>
      </c>
      <c r="AR42" s="214">
        <f t="shared" si="10"/>
        <v>0</v>
      </c>
      <c r="AS42" s="214">
        <f t="shared" si="11"/>
        <v>0</v>
      </c>
    </row>
    <row r="43" spans="1:45" ht="17.25" thickTop="1" thickBot="1" x14ac:dyDescent="0.3">
      <c r="A43" s="15" t="s">
        <v>352</v>
      </c>
      <c r="B43" s="15" t="s">
        <v>347</v>
      </c>
      <c r="C43" s="496" t="s">
        <v>517</v>
      </c>
      <c r="D43" s="496" t="s">
        <v>517</v>
      </c>
      <c r="E43" s="496" t="s">
        <v>517</v>
      </c>
      <c r="F43" s="496" t="s">
        <v>517</v>
      </c>
      <c r="G43" s="496" t="s">
        <v>517</v>
      </c>
      <c r="H43" s="496" t="s">
        <v>517</v>
      </c>
      <c r="I43" s="496" t="s">
        <v>517</v>
      </c>
      <c r="J43" s="496" t="s">
        <v>517</v>
      </c>
      <c r="K43" s="496" t="s">
        <v>517</v>
      </c>
      <c r="L43" s="496" t="s">
        <v>517</v>
      </c>
      <c r="M43" s="495" t="s">
        <v>517</v>
      </c>
      <c r="N43" s="495" t="s">
        <v>517</v>
      </c>
      <c r="O43" s="495" t="s">
        <v>517</v>
      </c>
      <c r="P43" s="495" t="s">
        <v>517</v>
      </c>
      <c r="Q43" s="495" t="s">
        <v>517</v>
      </c>
      <c r="R43" s="495" t="s">
        <v>517</v>
      </c>
      <c r="S43" s="495" t="s">
        <v>517</v>
      </c>
      <c r="T43" s="495" t="s">
        <v>517</v>
      </c>
      <c r="U43" s="495" t="s">
        <v>517</v>
      </c>
      <c r="V43" s="495" t="s">
        <v>517</v>
      </c>
      <c r="W43" s="495" t="s">
        <v>517</v>
      </c>
      <c r="X43" s="495" t="s">
        <v>517</v>
      </c>
      <c r="Y43" s="495" t="s">
        <v>517</v>
      </c>
      <c r="Z43" s="495" t="s">
        <v>517</v>
      </c>
      <c r="AA43" s="495" t="s">
        <v>517</v>
      </c>
      <c r="AB43" s="495" t="s">
        <v>517</v>
      </c>
      <c r="AC43" s="495" t="s">
        <v>517</v>
      </c>
      <c r="AD43" s="495" t="s">
        <v>517</v>
      </c>
      <c r="AE43" s="251"/>
      <c r="AF43" s="252"/>
      <c r="AG43" s="401">
        <f t="shared" si="13"/>
        <v>0</v>
      </c>
      <c r="AH43" s="397" t="str">
        <f t="shared" si="14"/>
        <v>NO</v>
      </c>
      <c r="AI43" s="397">
        <f t="shared" si="15"/>
        <v>0</v>
      </c>
      <c r="AJ43" s="394">
        <f t="shared" si="12"/>
        <v>0</v>
      </c>
      <c r="AK43" s="398">
        <f>IF(COUNTIF(C43:AF43,"&gt;0")&gt;3,SUM(LARGE(C43:AF43,{1,2,3,4})),0)</f>
        <v>0</v>
      </c>
      <c r="AL43" s="28">
        <f t="shared" si="4"/>
        <v>0</v>
      </c>
      <c r="AM43" s="25" t="str">
        <f t="shared" si="5"/>
        <v/>
      </c>
      <c r="AN43" s="25">
        <f t="shared" si="6"/>
        <v>0</v>
      </c>
      <c r="AO43" s="25" t="str">
        <f t="shared" si="7"/>
        <v/>
      </c>
      <c r="AP43" s="208" t="str">
        <f t="shared" si="8"/>
        <v/>
      </c>
      <c r="AQ43" s="214">
        <f t="shared" si="9"/>
        <v>0</v>
      </c>
      <c r="AR43" s="214">
        <f t="shared" si="10"/>
        <v>0</v>
      </c>
      <c r="AS43" s="214">
        <f t="shared" si="11"/>
        <v>0</v>
      </c>
    </row>
    <row r="44" spans="1:45" ht="17.25" thickTop="1" thickBot="1" x14ac:dyDescent="0.3">
      <c r="A44" s="15" t="s">
        <v>26</v>
      </c>
      <c r="B44" s="15" t="s">
        <v>265</v>
      </c>
      <c r="C44" s="496" t="s">
        <v>517</v>
      </c>
      <c r="D44" s="496" t="s">
        <v>517</v>
      </c>
      <c r="E44" s="496" t="s">
        <v>517</v>
      </c>
      <c r="F44" s="496" t="s">
        <v>517</v>
      </c>
      <c r="G44" s="496" t="s">
        <v>517</v>
      </c>
      <c r="H44" s="496" t="s">
        <v>517</v>
      </c>
      <c r="I44" s="496" t="s">
        <v>517</v>
      </c>
      <c r="J44" s="496" t="s">
        <v>517</v>
      </c>
      <c r="K44" s="496" t="s">
        <v>517</v>
      </c>
      <c r="L44" s="496" t="s">
        <v>517</v>
      </c>
      <c r="M44" s="495" t="s">
        <v>517</v>
      </c>
      <c r="N44" s="495" t="s">
        <v>517</v>
      </c>
      <c r="O44" s="495" t="s">
        <v>517</v>
      </c>
      <c r="P44" s="495" t="s">
        <v>517</v>
      </c>
      <c r="Q44" s="495" t="s">
        <v>517</v>
      </c>
      <c r="R44" s="495" t="s">
        <v>517</v>
      </c>
      <c r="S44" s="495" t="s">
        <v>517</v>
      </c>
      <c r="T44" s="495" t="s">
        <v>517</v>
      </c>
      <c r="U44" s="495" t="s">
        <v>517</v>
      </c>
      <c r="V44" s="495" t="s">
        <v>517</v>
      </c>
      <c r="W44" s="495" t="s">
        <v>517</v>
      </c>
      <c r="X44" s="495" t="s">
        <v>517</v>
      </c>
      <c r="Y44" s="495" t="s">
        <v>517</v>
      </c>
      <c r="Z44" s="495" t="s">
        <v>517</v>
      </c>
      <c r="AA44" s="495" t="s">
        <v>517</v>
      </c>
      <c r="AB44" s="495" t="s">
        <v>517</v>
      </c>
      <c r="AC44" s="495" t="s">
        <v>517</v>
      </c>
      <c r="AD44" s="495" t="s">
        <v>517</v>
      </c>
      <c r="AE44" s="251"/>
      <c r="AF44" s="252"/>
      <c r="AG44" s="401">
        <f t="shared" si="13"/>
        <v>0</v>
      </c>
      <c r="AH44" s="397" t="str">
        <f t="shared" si="14"/>
        <v>NO</v>
      </c>
      <c r="AI44" s="397">
        <f t="shared" si="15"/>
        <v>0</v>
      </c>
      <c r="AJ44" s="394">
        <f t="shared" si="12"/>
        <v>0</v>
      </c>
      <c r="AK44" s="398">
        <f>IF(COUNTIF(C44:AF44,"&gt;0")&gt;3,SUM(LARGE(C44:AF44,{1,2,3,4})),0)</f>
        <v>0</v>
      </c>
      <c r="AL44" s="261">
        <f t="shared" si="4"/>
        <v>0</v>
      </c>
      <c r="AM44" s="262" t="str">
        <f t="shared" si="5"/>
        <v/>
      </c>
      <c r="AN44" s="262">
        <f t="shared" si="6"/>
        <v>0</v>
      </c>
      <c r="AO44" s="262" t="str">
        <f t="shared" si="7"/>
        <v/>
      </c>
      <c r="AP44" s="263" t="str">
        <f t="shared" si="8"/>
        <v/>
      </c>
      <c r="AQ44" s="264">
        <f t="shared" si="9"/>
        <v>0</v>
      </c>
      <c r="AR44" s="264">
        <f t="shared" si="10"/>
        <v>0</v>
      </c>
      <c r="AS44" s="264">
        <f t="shared" si="11"/>
        <v>0</v>
      </c>
    </row>
    <row r="45" spans="1:45" ht="17.25" thickTop="1" thickBot="1" x14ac:dyDescent="0.3">
      <c r="A45" s="395" t="s">
        <v>479</v>
      </c>
      <c r="B45" s="395" t="s">
        <v>132</v>
      </c>
      <c r="C45" s="496" t="s">
        <v>517</v>
      </c>
      <c r="D45" s="496" t="s">
        <v>517</v>
      </c>
      <c r="E45" s="496" t="s">
        <v>517</v>
      </c>
      <c r="F45" s="496" t="s">
        <v>517</v>
      </c>
      <c r="G45" s="496" t="s">
        <v>517</v>
      </c>
      <c r="H45" s="496" t="s">
        <v>517</v>
      </c>
      <c r="I45" s="496" t="s">
        <v>517</v>
      </c>
      <c r="J45" s="496" t="s">
        <v>517</v>
      </c>
      <c r="K45" s="496" t="s">
        <v>517</v>
      </c>
      <c r="L45" s="496" t="s">
        <v>517</v>
      </c>
      <c r="M45" s="495" t="s">
        <v>517</v>
      </c>
      <c r="N45" s="495" t="s">
        <v>517</v>
      </c>
      <c r="O45" s="495" t="s">
        <v>517</v>
      </c>
      <c r="P45" s="495" t="s">
        <v>517</v>
      </c>
      <c r="Q45" s="495" t="s">
        <v>517</v>
      </c>
      <c r="R45" s="495" t="s">
        <v>517</v>
      </c>
      <c r="S45" s="495" t="s">
        <v>517</v>
      </c>
      <c r="T45" s="495" t="s">
        <v>517</v>
      </c>
      <c r="U45" s="495" t="s">
        <v>517</v>
      </c>
      <c r="V45" s="495" t="s">
        <v>517</v>
      </c>
      <c r="W45" s="495" t="s">
        <v>517</v>
      </c>
      <c r="X45" s="495" t="s">
        <v>517</v>
      </c>
      <c r="Y45" s="495" t="s">
        <v>517</v>
      </c>
      <c r="Z45" s="495" t="s">
        <v>517</v>
      </c>
      <c r="AA45" s="495" t="s">
        <v>517</v>
      </c>
      <c r="AB45" s="495" t="s">
        <v>517</v>
      </c>
      <c r="AC45" s="495" t="s">
        <v>517</v>
      </c>
      <c r="AD45" s="495" t="s">
        <v>517</v>
      </c>
      <c r="AE45" s="251"/>
      <c r="AF45" s="252"/>
      <c r="AG45" s="401">
        <f t="shared" si="13"/>
        <v>0</v>
      </c>
      <c r="AH45" s="397" t="str">
        <f t="shared" si="14"/>
        <v>NO</v>
      </c>
      <c r="AI45" s="397">
        <f t="shared" si="15"/>
        <v>0</v>
      </c>
      <c r="AJ45" s="394">
        <f t="shared" si="12"/>
        <v>0</v>
      </c>
      <c r="AK45" s="398">
        <f>IF(COUNTIF(C45:AF45,"&gt;0")&gt;3,SUM(LARGE(C45:AF45,{1,2,3,4})),0)</f>
        <v>0</v>
      </c>
      <c r="AL45" s="254">
        <f t="shared" si="4"/>
        <v>0</v>
      </c>
      <c r="AM45" s="255" t="str">
        <f t="shared" si="5"/>
        <v/>
      </c>
      <c r="AN45" s="255">
        <f t="shared" si="6"/>
        <v>0</v>
      </c>
      <c r="AO45" s="255" t="str">
        <f t="shared" si="7"/>
        <v/>
      </c>
      <c r="AP45" s="256" t="str">
        <f t="shared" si="8"/>
        <v/>
      </c>
      <c r="AQ45" s="257">
        <f t="shared" si="9"/>
        <v>0</v>
      </c>
      <c r="AR45" s="257">
        <f t="shared" si="10"/>
        <v>0</v>
      </c>
      <c r="AS45" s="257">
        <f t="shared" si="11"/>
        <v>0</v>
      </c>
    </row>
    <row r="46" spans="1:45" s="393" customFormat="1" ht="17.25" thickTop="1" thickBot="1" x14ac:dyDescent="0.3">
      <c r="A46" s="395" t="s">
        <v>133</v>
      </c>
      <c r="B46" s="395" t="s">
        <v>134</v>
      </c>
      <c r="C46" s="496" t="s">
        <v>517</v>
      </c>
      <c r="D46" s="496" t="s">
        <v>517</v>
      </c>
      <c r="E46" s="496" t="s">
        <v>517</v>
      </c>
      <c r="F46" s="496" t="s">
        <v>517</v>
      </c>
      <c r="G46" s="496" t="s">
        <v>517</v>
      </c>
      <c r="H46" s="496" t="s">
        <v>517</v>
      </c>
      <c r="I46" s="496" t="s">
        <v>517</v>
      </c>
      <c r="J46" s="496" t="s">
        <v>517</v>
      </c>
      <c r="K46" s="496" t="s">
        <v>517</v>
      </c>
      <c r="L46" s="496" t="s">
        <v>517</v>
      </c>
      <c r="M46" s="495" t="s">
        <v>517</v>
      </c>
      <c r="N46" s="495" t="s">
        <v>517</v>
      </c>
      <c r="O46" s="495" t="s">
        <v>517</v>
      </c>
      <c r="P46" s="495" t="s">
        <v>517</v>
      </c>
      <c r="Q46" s="495" t="s">
        <v>517</v>
      </c>
      <c r="R46" s="495" t="s">
        <v>517</v>
      </c>
      <c r="S46" s="495" t="s">
        <v>517</v>
      </c>
      <c r="T46" s="495" t="s">
        <v>517</v>
      </c>
      <c r="U46" s="495" t="s">
        <v>517</v>
      </c>
      <c r="V46" s="495" t="s">
        <v>517</v>
      </c>
      <c r="W46" s="495" t="s">
        <v>517</v>
      </c>
      <c r="X46" s="495" t="s">
        <v>517</v>
      </c>
      <c r="Y46" s="495" t="s">
        <v>517</v>
      </c>
      <c r="Z46" s="495" t="s">
        <v>517</v>
      </c>
      <c r="AA46" s="495" t="s">
        <v>517</v>
      </c>
      <c r="AB46" s="495" t="s">
        <v>517</v>
      </c>
      <c r="AC46" s="495" t="s">
        <v>517</v>
      </c>
      <c r="AD46" s="495" t="s">
        <v>517</v>
      </c>
      <c r="AE46" s="403"/>
      <c r="AF46" s="404"/>
      <c r="AG46" s="401">
        <f t="shared" si="13"/>
        <v>0</v>
      </c>
      <c r="AH46" s="397" t="str">
        <f t="shared" si="14"/>
        <v>NO</v>
      </c>
      <c r="AI46" s="397">
        <f t="shared" si="15"/>
        <v>0</v>
      </c>
      <c r="AJ46" s="394">
        <f t="shared" si="12"/>
        <v>0</v>
      </c>
      <c r="AK46" s="398">
        <f>IF(COUNTIF(C46:AF46,"&gt;0")&gt;3,SUM(LARGE(C46:AF46,{1,2,3,4})),0)</f>
        <v>0</v>
      </c>
      <c r="AL46" s="399">
        <f t="shared" si="4"/>
        <v>0</v>
      </c>
      <c r="AM46" s="396" t="str">
        <f t="shared" si="5"/>
        <v/>
      </c>
      <c r="AN46" s="396">
        <f t="shared" si="6"/>
        <v>0</v>
      </c>
      <c r="AO46" s="396" t="str">
        <f t="shared" si="7"/>
        <v/>
      </c>
      <c r="AP46" s="400" t="str">
        <f t="shared" si="8"/>
        <v/>
      </c>
      <c r="AQ46" s="405"/>
      <c r="AR46" s="405"/>
      <c r="AS46" s="405"/>
    </row>
    <row r="47" spans="1:45" ht="17.25" thickTop="1" thickBot="1" x14ac:dyDescent="0.3">
      <c r="A47" s="392" t="s">
        <v>16</v>
      </c>
      <c r="B47" s="392" t="s">
        <v>511</v>
      </c>
      <c r="C47" s="496" t="s">
        <v>517</v>
      </c>
      <c r="D47" s="496" t="s">
        <v>517</v>
      </c>
      <c r="E47" s="496" t="s">
        <v>517</v>
      </c>
      <c r="F47" s="496" t="s">
        <v>517</v>
      </c>
      <c r="G47" s="496" t="s">
        <v>517</v>
      </c>
      <c r="H47" s="496" t="s">
        <v>517</v>
      </c>
      <c r="I47" s="496" t="s">
        <v>517</v>
      </c>
      <c r="J47" s="496" t="s">
        <v>517</v>
      </c>
      <c r="K47" s="496" t="s">
        <v>517</v>
      </c>
      <c r="L47" s="496" t="s">
        <v>517</v>
      </c>
      <c r="M47" s="495" t="s">
        <v>517</v>
      </c>
      <c r="N47" s="495" t="s">
        <v>517</v>
      </c>
      <c r="O47" s="495" t="s">
        <v>517</v>
      </c>
      <c r="P47" s="495" t="s">
        <v>517</v>
      </c>
      <c r="Q47" s="495" t="s">
        <v>517</v>
      </c>
      <c r="R47" s="495" t="s">
        <v>517</v>
      </c>
      <c r="S47" s="495" t="s">
        <v>517</v>
      </c>
      <c r="T47" s="495" t="s">
        <v>517</v>
      </c>
      <c r="U47" s="495" t="s">
        <v>517</v>
      </c>
      <c r="V47" s="495" t="s">
        <v>517</v>
      </c>
      <c r="W47" s="495" t="s">
        <v>517</v>
      </c>
      <c r="X47" s="495" t="s">
        <v>517</v>
      </c>
      <c r="Y47" s="495" t="s">
        <v>517</v>
      </c>
      <c r="Z47" s="495" t="s">
        <v>517</v>
      </c>
      <c r="AA47" s="495" t="s">
        <v>517</v>
      </c>
      <c r="AB47" s="495" t="s">
        <v>517</v>
      </c>
      <c r="AC47" s="495" t="s">
        <v>517</v>
      </c>
      <c r="AD47" s="495" t="s">
        <v>517</v>
      </c>
      <c r="AE47" s="251"/>
      <c r="AF47" s="252"/>
      <c r="AG47" s="401">
        <f t="shared" si="13"/>
        <v>0</v>
      </c>
      <c r="AH47" s="397" t="str">
        <f t="shared" si="14"/>
        <v>NO</v>
      </c>
      <c r="AI47" s="397">
        <f t="shared" si="15"/>
        <v>0</v>
      </c>
      <c r="AJ47" s="394">
        <f t="shared" si="12"/>
        <v>0</v>
      </c>
      <c r="AK47" s="398">
        <f>IF(COUNTIF(C47:AF47,"&gt;0")&gt;3,SUM(LARGE(C47:AF47,{1,2,3,4})),0)</f>
        <v>0</v>
      </c>
      <c r="AL47" s="28"/>
      <c r="AM47" s="25"/>
      <c r="AN47" s="25"/>
      <c r="AO47" s="25"/>
      <c r="AP47" s="208"/>
      <c r="AQ47" s="253"/>
      <c r="AR47" s="253"/>
      <c r="AS47" s="253"/>
    </row>
    <row r="48" spans="1:45" ht="17.25" thickTop="1" thickBot="1" x14ac:dyDescent="0.3">
      <c r="A48" s="15" t="s">
        <v>332</v>
      </c>
      <c r="B48" s="15" t="s">
        <v>333</v>
      </c>
      <c r="C48" s="496" t="s">
        <v>517</v>
      </c>
      <c r="D48" s="496" t="s">
        <v>517</v>
      </c>
      <c r="E48" s="496" t="s">
        <v>517</v>
      </c>
      <c r="F48" s="496" t="s">
        <v>517</v>
      </c>
      <c r="G48" s="496" t="s">
        <v>517</v>
      </c>
      <c r="H48" s="496" t="s">
        <v>517</v>
      </c>
      <c r="I48" s="496" t="s">
        <v>517</v>
      </c>
      <c r="J48" s="496" t="s">
        <v>517</v>
      </c>
      <c r="K48" s="496" t="s">
        <v>517</v>
      </c>
      <c r="L48" s="496" t="s">
        <v>517</v>
      </c>
      <c r="M48" s="495" t="s">
        <v>517</v>
      </c>
      <c r="N48" s="495" t="s">
        <v>517</v>
      </c>
      <c r="O48" s="495" t="s">
        <v>517</v>
      </c>
      <c r="P48" s="495" t="s">
        <v>517</v>
      </c>
      <c r="Q48" s="495" t="s">
        <v>517</v>
      </c>
      <c r="R48" s="495" t="s">
        <v>517</v>
      </c>
      <c r="S48" s="495" t="s">
        <v>517</v>
      </c>
      <c r="T48" s="495" t="s">
        <v>517</v>
      </c>
      <c r="U48" s="495" t="s">
        <v>517</v>
      </c>
      <c r="V48" s="495" t="s">
        <v>517</v>
      </c>
      <c r="W48" s="495" t="s">
        <v>517</v>
      </c>
      <c r="X48" s="495" t="s">
        <v>517</v>
      </c>
      <c r="Y48" s="495" t="s">
        <v>517</v>
      </c>
      <c r="Z48" s="495" t="s">
        <v>517</v>
      </c>
      <c r="AA48" s="495" t="s">
        <v>517</v>
      </c>
      <c r="AB48" s="495" t="s">
        <v>517</v>
      </c>
      <c r="AC48" s="495" t="s">
        <v>517</v>
      </c>
      <c r="AD48" s="495" t="s">
        <v>517</v>
      </c>
      <c r="AE48" s="251"/>
      <c r="AF48" s="252"/>
      <c r="AG48" s="401">
        <f t="shared" si="13"/>
        <v>0</v>
      </c>
      <c r="AH48" s="397" t="str">
        <f t="shared" si="14"/>
        <v>NO</v>
      </c>
      <c r="AI48" s="397">
        <f t="shared" si="15"/>
        <v>0</v>
      </c>
      <c r="AJ48" s="394">
        <f t="shared" si="12"/>
        <v>0</v>
      </c>
      <c r="AK48" s="398">
        <f>IF(COUNTIF(C48:AF48,"&gt;0")&gt;3,SUM(LARGE(C48:AF48,{1,2,3,4})),0)</f>
        <v>0</v>
      </c>
      <c r="AL48" s="28">
        <f t="shared" si="4"/>
        <v>0</v>
      </c>
      <c r="AM48" s="25" t="str">
        <f t="shared" si="5"/>
        <v/>
      </c>
      <c r="AN48" s="25">
        <f t="shared" si="6"/>
        <v>0</v>
      </c>
      <c r="AO48" s="25" t="str">
        <f t="shared" si="7"/>
        <v/>
      </c>
      <c r="AP48" s="208" t="str">
        <f t="shared" si="8"/>
        <v/>
      </c>
      <c r="AQ48" s="214">
        <f t="shared" si="9"/>
        <v>0</v>
      </c>
      <c r="AR48" s="214">
        <f t="shared" si="10"/>
        <v>0</v>
      </c>
      <c r="AS48" s="214">
        <f t="shared" si="11"/>
        <v>0</v>
      </c>
    </row>
    <row r="49" spans="1:45" ht="17.25" thickTop="1" thickBot="1" x14ac:dyDescent="0.3">
      <c r="A49" s="15" t="s">
        <v>141</v>
      </c>
      <c r="B49" s="15" t="s">
        <v>310</v>
      </c>
      <c r="C49" s="496" t="s">
        <v>517</v>
      </c>
      <c r="D49" s="496" t="s">
        <v>517</v>
      </c>
      <c r="E49" s="496" t="s">
        <v>517</v>
      </c>
      <c r="F49" s="496" t="s">
        <v>517</v>
      </c>
      <c r="G49" s="496" t="s">
        <v>517</v>
      </c>
      <c r="H49" s="496" t="s">
        <v>517</v>
      </c>
      <c r="I49" s="496" t="s">
        <v>517</v>
      </c>
      <c r="J49" s="496" t="s">
        <v>517</v>
      </c>
      <c r="K49" s="496" t="s">
        <v>517</v>
      </c>
      <c r="L49" s="496" t="s">
        <v>517</v>
      </c>
      <c r="M49" s="495" t="s">
        <v>517</v>
      </c>
      <c r="N49" s="495" t="s">
        <v>517</v>
      </c>
      <c r="O49" s="495" t="s">
        <v>517</v>
      </c>
      <c r="P49" s="495" t="s">
        <v>517</v>
      </c>
      <c r="Q49" s="495" t="s">
        <v>517</v>
      </c>
      <c r="R49" s="495" t="s">
        <v>517</v>
      </c>
      <c r="S49" s="495" t="s">
        <v>517</v>
      </c>
      <c r="T49" s="495" t="s">
        <v>517</v>
      </c>
      <c r="U49" s="495" t="s">
        <v>517</v>
      </c>
      <c r="V49" s="495" t="s">
        <v>517</v>
      </c>
      <c r="W49" s="495" t="s">
        <v>517</v>
      </c>
      <c r="X49" s="495" t="s">
        <v>517</v>
      </c>
      <c r="Y49" s="495" t="s">
        <v>517</v>
      </c>
      <c r="Z49" s="495" t="s">
        <v>517</v>
      </c>
      <c r="AA49" s="495" t="s">
        <v>517</v>
      </c>
      <c r="AB49" s="495" t="s">
        <v>517</v>
      </c>
      <c r="AC49" s="495" t="s">
        <v>517</v>
      </c>
      <c r="AD49" s="495" t="s">
        <v>517</v>
      </c>
      <c r="AE49" s="251"/>
      <c r="AF49" s="252"/>
      <c r="AG49" s="401">
        <f t="shared" si="13"/>
        <v>0</v>
      </c>
      <c r="AH49" s="397" t="str">
        <f t="shared" si="14"/>
        <v>NO</v>
      </c>
      <c r="AI49" s="397">
        <f t="shared" si="15"/>
        <v>0</v>
      </c>
      <c r="AJ49" s="394">
        <f t="shared" si="12"/>
        <v>0</v>
      </c>
      <c r="AK49" s="398">
        <f>IF(COUNTIF(C49:AF49,"&gt;0")&gt;3,SUM(LARGE(C49:AF49,{1,2,3,4})),0)</f>
        <v>0</v>
      </c>
      <c r="AL49" s="28"/>
      <c r="AM49" s="25"/>
      <c r="AN49" s="25"/>
      <c r="AO49" s="25"/>
      <c r="AP49" s="208"/>
      <c r="AQ49" s="214"/>
      <c r="AR49" s="214"/>
      <c r="AS49" s="214"/>
    </row>
    <row r="50" spans="1:45" ht="17.25" thickTop="1" thickBot="1" x14ac:dyDescent="0.3">
      <c r="A50" s="15" t="s">
        <v>441</v>
      </c>
      <c r="B50" s="15" t="s">
        <v>442</v>
      </c>
      <c r="C50" s="496" t="s">
        <v>517</v>
      </c>
      <c r="D50" s="496" t="s">
        <v>517</v>
      </c>
      <c r="E50" s="496" t="s">
        <v>517</v>
      </c>
      <c r="F50" s="496" t="s">
        <v>517</v>
      </c>
      <c r="G50" s="496" t="s">
        <v>517</v>
      </c>
      <c r="H50" s="496" t="s">
        <v>517</v>
      </c>
      <c r="I50" s="496" t="s">
        <v>517</v>
      </c>
      <c r="J50" s="496" t="s">
        <v>517</v>
      </c>
      <c r="K50" s="496" t="s">
        <v>517</v>
      </c>
      <c r="L50" s="496" t="s">
        <v>517</v>
      </c>
      <c r="M50" s="495" t="s">
        <v>517</v>
      </c>
      <c r="N50" s="495" t="s">
        <v>517</v>
      </c>
      <c r="O50" s="495" t="s">
        <v>517</v>
      </c>
      <c r="P50" s="495" t="s">
        <v>517</v>
      </c>
      <c r="Q50" s="495" t="s">
        <v>517</v>
      </c>
      <c r="R50" s="495" t="s">
        <v>517</v>
      </c>
      <c r="S50" s="495" t="s">
        <v>517</v>
      </c>
      <c r="T50" s="495" t="s">
        <v>517</v>
      </c>
      <c r="U50" s="495" t="s">
        <v>517</v>
      </c>
      <c r="V50" s="495" t="s">
        <v>517</v>
      </c>
      <c r="W50" s="495" t="s">
        <v>517</v>
      </c>
      <c r="X50" s="495" t="s">
        <v>517</v>
      </c>
      <c r="Y50" s="495" t="s">
        <v>517</v>
      </c>
      <c r="Z50" s="495" t="s">
        <v>517</v>
      </c>
      <c r="AA50" s="495" t="s">
        <v>517</v>
      </c>
      <c r="AB50" s="495" t="s">
        <v>517</v>
      </c>
      <c r="AC50" s="495" t="s">
        <v>517</v>
      </c>
      <c r="AD50" s="495" t="s">
        <v>517</v>
      </c>
      <c r="AE50" s="251"/>
      <c r="AF50" s="252"/>
      <c r="AG50" s="401">
        <f t="shared" si="13"/>
        <v>0</v>
      </c>
      <c r="AH50" s="397" t="str">
        <f t="shared" si="14"/>
        <v>NO</v>
      </c>
      <c r="AI50" s="397">
        <f t="shared" si="15"/>
        <v>0</v>
      </c>
      <c r="AJ50" s="394">
        <f t="shared" si="12"/>
        <v>0</v>
      </c>
      <c r="AK50" s="398">
        <f>IF(COUNTIF(C50:AF50,"&gt;0")&gt;3,SUM(LARGE(C50:AF50,{1,2,3,4})),0)</f>
        <v>0</v>
      </c>
      <c r="AL50" s="28"/>
      <c r="AM50" s="25"/>
      <c r="AN50" s="25"/>
      <c r="AO50" s="25"/>
      <c r="AP50" s="208"/>
      <c r="AQ50" s="214"/>
      <c r="AR50" s="214"/>
      <c r="AS50" s="214"/>
    </row>
    <row r="51" spans="1:45" ht="17.25" thickTop="1" thickBot="1" x14ac:dyDescent="0.3">
      <c r="A51" s="15" t="s">
        <v>137</v>
      </c>
      <c r="B51" s="15" t="s">
        <v>138</v>
      </c>
      <c r="C51" s="496" t="s">
        <v>517</v>
      </c>
      <c r="D51" s="496" t="s">
        <v>517</v>
      </c>
      <c r="E51" s="496" t="s">
        <v>517</v>
      </c>
      <c r="F51" s="496" t="s">
        <v>517</v>
      </c>
      <c r="G51" s="496" t="s">
        <v>517</v>
      </c>
      <c r="H51" s="496" t="s">
        <v>517</v>
      </c>
      <c r="I51" s="496" t="s">
        <v>517</v>
      </c>
      <c r="J51" s="496" t="s">
        <v>517</v>
      </c>
      <c r="K51" s="496" t="s">
        <v>517</v>
      </c>
      <c r="L51" s="496" t="s">
        <v>517</v>
      </c>
      <c r="M51" s="495" t="s">
        <v>517</v>
      </c>
      <c r="N51" s="495" t="s">
        <v>517</v>
      </c>
      <c r="O51" s="495" t="s">
        <v>517</v>
      </c>
      <c r="P51" s="495" t="s">
        <v>517</v>
      </c>
      <c r="Q51" s="495" t="s">
        <v>517</v>
      </c>
      <c r="R51" s="495" t="s">
        <v>517</v>
      </c>
      <c r="S51" s="495" t="s">
        <v>517</v>
      </c>
      <c r="T51" s="495" t="s">
        <v>517</v>
      </c>
      <c r="U51" s="495" t="s">
        <v>517</v>
      </c>
      <c r="V51" s="495" t="s">
        <v>517</v>
      </c>
      <c r="W51" s="495" t="s">
        <v>517</v>
      </c>
      <c r="X51" s="495" t="s">
        <v>517</v>
      </c>
      <c r="Y51" s="495" t="s">
        <v>517</v>
      </c>
      <c r="Z51" s="495" t="s">
        <v>517</v>
      </c>
      <c r="AA51" s="495" t="s">
        <v>517</v>
      </c>
      <c r="AB51" s="495" t="s">
        <v>517</v>
      </c>
      <c r="AC51" s="495" t="s">
        <v>517</v>
      </c>
      <c r="AD51" s="495" t="s">
        <v>517</v>
      </c>
      <c r="AE51" s="251"/>
      <c r="AF51" s="252"/>
      <c r="AG51" s="401">
        <f t="shared" si="13"/>
        <v>0</v>
      </c>
      <c r="AH51" s="397" t="str">
        <f t="shared" si="14"/>
        <v>NO</v>
      </c>
      <c r="AI51" s="397">
        <f t="shared" si="15"/>
        <v>0</v>
      </c>
      <c r="AJ51" s="394">
        <f t="shared" si="12"/>
        <v>0</v>
      </c>
      <c r="AK51" s="398">
        <f>IF(COUNTIF(C51:AF51,"&gt;0")&gt;3,SUM(LARGE(C51:AF51,{1,2,3,4})),0)</f>
        <v>0</v>
      </c>
      <c r="AL51" s="28">
        <f t="shared" ref="AL51:AL89" si="16">COUNTIF(C51:Z51,"&gt;0")</f>
        <v>0</v>
      </c>
      <c r="AM51" s="25" t="str">
        <f t="shared" ref="AM51:AM90" si="17">IF(AL51&gt;3,"YES","")</f>
        <v/>
      </c>
      <c r="AN51" s="25">
        <f t="shared" ref="AN51:AN89" si="18">COUNTIF(C51:Z51,"&gt;298")</f>
        <v>0</v>
      </c>
      <c r="AO51" s="25" t="str">
        <f t="shared" ref="AO51:AO90" si="19">IF(AN51&gt;0,"YES","")</f>
        <v/>
      </c>
      <c r="AP51" s="208" t="str">
        <f t="shared" ref="AP51:AP90" si="20">IF(OR(AM51="YES",AO51="YES"),"YES","")</f>
        <v/>
      </c>
      <c r="AQ51" s="214">
        <f t="shared" si="9"/>
        <v>0</v>
      </c>
      <c r="AR51" s="214">
        <f t="shared" si="10"/>
        <v>0</v>
      </c>
      <c r="AS51" s="214">
        <f t="shared" si="11"/>
        <v>0</v>
      </c>
    </row>
    <row r="52" spans="1:45" ht="17.25" thickTop="1" thickBot="1" x14ac:dyDescent="0.3">
      <c r="A52" s="15" t="s">
        <v>341</v>
      </c>
      <c r="B52" s="15" t="s">
        <v>340</v>
      </c>
      <c r="C52" s="496" t="s">
        <v>517</v>
      </c>
      <c r="D52" s="496" t="s">
        <v>517</v>
      </c>
      <c r="E52" s="496" t="s">
        <v>517</v>
      </c>
      <c r="F52" s="496" t="s">
        <v>517</v>
      </c>
      <c r="G52" s="496" t="s">
        <v>517</v>
      </c>
      <c r="H52" s="496" t="s">
        <v>517</v>
      </c>
      <c r="I52" s="496" t="s">
        <v>517</v>
      </c>
      <c r="J52" s="496" t="s">
        <v>517</v>
      </c>
      <c r="K52" s="496" t="s">
        <v>517</v>
      </c>
      <c r="L52" s="496" t="s">
        <v>517</v>
      </c>
      <c r="M52" s="495" t="s">
        <v>517</v>
      </c>
      <c r="N52" s="495" t="s">
        <v>517</v>
      </c>
      <c r="O52" s="495" t="s">
        <v>517</v>
      </c>
      <c r="P52" s="495" t="s">
        <v>517</v>
      </c>
      <c r="Q52" s="495" t="s">
        <v>517</v>
      </c>
      <c r="R52" s="495" t="s">
        <v>517</v>
      </c>
      <c r="S52" s="495" t="s">
        <v>517</v>
      </c>
      <c r="T52" s="495" t="s">
        <v>517</v>
      </c>
      <c r="U52" s="495" t="s">
        <v>517</v>
      </c>
      <c r="V52" s="495" t="s">
        <v>517</v>
      </c>
      <c r="W52" s="495" t="s">
        <v>517</v>
      </c>
      <c r="X52" s="495" t="s">
        <v>517</v>
      </c>
      <c r="Y52" s="495" t="s">
        <v>517</v>
      </c>
      <c r="Z52" s="495" t="s">
        <v>517</v>
      </c>
      <c r="AA52" s="495" t="s">
        <v>517</v>
      </c>
      <c r="AB52" s="495" t="s">
        <v>517</v>
      </c>
      <c r="AC52" s="495" t="s">
        <v>517</v>
      </c>
      <c r="AD52" s="495" t="s">
        <v>517</v>
      </c>
      <c r="AE52" s="251"/>
      <c r="AF52" s="252"/>
      <c r="AG52" s="401">
        <f t="shared" si="13"/>
        <v>0</v>
      </c>
      <c r="AH52" s="397" t="str">
        <f t="shared" si="14"/>
        <v>NO</v>
      </c>
      <c r="AI52" s="397">
        <f t="shared" si="15"/>
        <v>0</v>
      </c>
      <c r="AJ52" s="394">
        <f t="shared" si="12"/>
        <v>0</v>
      </c>
      <c r="AK52" s="398">
        <f>IF(COUNTIF(C52:AF52,"&gt;0")&gt;3,SUM(LARGE(C52:AF52,{1,2,3,4})),0)</f>
        <v>0</v>
      </c>
      <c r="AL52" s="28">
        <f t="shared" si="16"/>
        <v>0</v>
      </c>
      <c r="AM52" s="25" t="str">
        <f t="shared" si="17"/>
        <v/>
      </c>
      <c r="AN52" s="25">
        <f t="shared" si="18"/>
        <v>0</v>
      </c>
      <c r="AO52" s="25" t="str">
        <f t="shared" si="19"/>
        <v/>
      </c>
      <c r="AP52" s="208" t="str">
        <f t="shared" si="20"/>
        <v/>
      </c>
      <c r="AQ52" s="214">
        <f t="shared" si="9"/>
        <v>0</v>
      </c>
      <c r="AR52" s="214">
        <f t="shared" si="10"/>
        <v>0</v>
      </c>
      <c r="AS52" s="214">
        <f t="shared" si="11"/>
        <v>0</v>
      </c>
    </row>
    <row r="53" spans="1:45" ht="17.25" thickTop="1" thickBot="1" x14ac:dyDescent="0.3">
      <c r="A53" s="15" t="s">
        <v>282</v>
      </c>
      <c r="B53" s="15" t="s">
        <v>283</v>
      </c>
      <c r="C53" s="496" t="s">
        <v>517</v>
      </c>
      <c r="D53" s="496" t="s">
        <v>517</v>
      </c>
      <c r="E53" s="496" t="s">
        <v>517</v>
      </c>
      <c r="F53" s="496" t="s">
        <v>517</v>
      </c>
      <c r="G53" s="496" t="s">
        <v>517</v>
      </c>
      <c r="H53" s="496" t="s">
        <v>517</v>
      </c>
      <c r="I53" s="496" t="s">
        <v>517</v>
      </c>
      <c r="J53" s="496" t="s">
        <v>517</v>
      </c>
      <c r="K53" s="496" t="s">
        <v>517</v>
      </c>
      <c r="L53" s="496" t="s">
        <v>517</v>
      </c>
      <c r="M53" s="495" t="s">
        <v>517</v>
      </c>
      <c r="N53" s="495" t="s">
        <v>517</v>
      </c>
      <c r="O53" s="495" t="s">
        <v>517</v>
      </c>
      <c r="P53" s="495" t="s">
        <v>517</v>
      </c>
      <c r="Q53" s="495" t="s">
        <v>517</v>
      </c>
      <c r="R53" s="495" t="s">
        <v>517</v>
      </c>
      <c r="S53" s="495" t="s">
        <v>517</v>
      </c>
      <c r="T53" s="495" t="s">
        <v>517</v>
      </c>
      <c r="U53" s="495" t="s">
        <v>517</v>
      </c>
      <c r="V53" s="495" t="s">
        <v>517</v>
      </c>
      <c r="W53" s="495" t="s">
        <v>517</v>
      </c>
      <c r="X53" s="495" t="s">
        <v>517</v>
      </c>
      <c r="Y53" s="495" t="s">
        <v>517</v>
      </c>
      <c r="Z53" s="495" t="s">
        <v>517</v>
      </c>
      <c r="AA53" s="495" t="s">
        <v>517</v>
      </c>
      <c r="AB53" s="495" t="s">
        <v>517</v>
      </c>
      <c r="AC53" s="495" t="s">
        <v>517</v>
      </c>
      <c r="AD53" s="495" t="s">
        <v>517</v>
      </c>
      <c r="AE53" s="251"/>
      <c r="AF53" s="252"/>
      <c r="AG53" s="401">
        <f t="shared" si="13"/>
        <v>0</v>
      </c>
      <c r="AH53" s="397" t="str">
        <f t="shared" si="14"/>
        <v>NO</v>
      </c>
      <c r="AI53" s="397">
        <f t="shared" si="15"/>
        <v>0</v>
      </c>
      <c r="AJ53" s="394">
        <f t="shared" si="12"/>
        <v>0</v>
      </c>
      <c r="AK53" s="398">
        <f>IF(COUNTIF(C53:AF53,"&gt;0")&gt;3,SUM(LARGE(C53:AF53,{1,2,3,4})),0)</f>
        <v>0</v>
      </c>
      <c r="AL53" s="28"/>
      <c r="AM53" s="25"/>
      <c r="AN53" s="25"/>
      <c r="AO53" s="25"/>
      <c r="AP53" s="208"/>
      <c r="AQ53" s="214"/>
      <c r="AR53" s="214"/>
      <c r="AS53" s="214"/>
    </row>
    <row r="54" spans="1:45" ht="17.25" thickTop="1" thickBot="1" x14ac:dyDescent="0.3">
      <c r="A54" s="15" t="s">
        <v>149</v>
      </c>
      <c r="B54" s="15" t="s">
        <v>140</v>
      </c>
      <c r="C54" s="496" t="s">
        <v>517</v>
      </c>
      <c r="D54" s="496" t="s">
        <v>517</v>
      </c>
      <c r="E54" s="496" t="s">
        <v>517</v>
      </c>
      <c r="F54" s="496" t="s">
        <v>517</v>
      </c>
      <c r="G54" s="496" t="s">
        <v>517</v>
      </c>
      <c r="H54" s="496" t="s">
        <v>517</v>
      </c>
      <c r="I54" s="496" t="s">
        <v>517</v>
      </c>
      <c r="J54" s="496" t="s">
        <v>517</v>
      </c>
      <c r="K54" s="496" t="s">
        <v>517</v>
      </c>
      <c r="L54" s="496" t="s">
        <v>517</v>
      </c>
      <c r="M54" s="495" t="s">
        <v>517</v>
      </c>
      <c r="N54" s="495" t="s">
        <v>517</v>
      </c>
      <c r="O54" s="495" t="s">
        <v>517</v>
      </c>
      <c r="P54" s="495" t="s">
        <v>517</v>
      </c>
      <c r="Q54" s="495" t="s">
        <v>517</v>
      </c>
      <c r="R54" s="495" t="s">
        <v>517</v>
      </c>
      <c r="S54" s="495" t="s">
        <v>517</v>
      </c>
      <c r="T54" s="495" t="s">
        <v>517</v>
      </c>
      <c r="U54" s="495" t="s">
        <v>517</v>
      </c>
      <c r="V54" s="495" t="s">
        <v>517</v>
      </c>
      <c r="W54" s="495" t="s">
        <v>517</v>
      </c>
      <c r="X54" s="495" t="s">
        <v>517</v>
      </c>
      <c r="Y54" s="495" t="s">
        <v>517</v>
      </c>
      <c r="Z54" s="495" t="s">
        <v>517</v>
      </c>
      <c r="AA54" s="495" t="s">
        <v>517</v>
      </c>
      <c r="AB54" s="495" t="s">
        <v>517</v>
      </c>
      <c r="AC54" s="495" t="s">
        <v>517</v>
      </c>
      <c r="AD54" s="495" t="s">
        <v>517</v>
      </c>
      <c r="AE54" s="251"/>
      <c r="AF54" s="252"/>
      <c r="AG54" s="401">
        <f t="shared" si="13"/>
        <v>0</v>
      </c>
      <c r="AH54" s="397" t="str">
        <f t="shared" si="14"/>
        <v>NO</v>
      </c>
      <c r="AI54" s="397">
        <f t="shared" si="15"/>
        <v>0</v>
      </c>
      <c r="AJ54" s="394">
        <f t="shared" si="12"/>
        <v>0</v>
      </c>
      <c r="AK54" s="398">
        <f>IF(COUNTIF(C54:AF54,"&gt;0")&gt;3,SUM(LARGE(C54:AF54,{1,2,3,4})),0)</f>
        <v>0</v>
      </c>
      <c r="AL54" s="28">
        <f t="shared" si="16"/>
        <v>0</v>
      </c>
      <c r="AM54" s="25" t="str">
        <f t="shared" si="17"/>
        <v/>
      </c>
      <c r="AN54" s="25">
        <f t="shared" si="18"/>
        <v>0</v>
      </c>
      <c r="AO54" s="25" t="str">
        <f t="shared" si="19"/>
        <v/>
      </c>
      <c r="AP54" s="208" t="str">
        <f t="shared" si="20"/>
        <v/>
      </c>
      <c r="AQ54" s="214">
        <f t="shared" si="9"/>
        <v>0</v>
      </c>
      <c r="AR54" s="214">
        <f t="shared" si="10"/>
        <v>0</v>
      </c>
      <c r="AS54" s="214">
        <f t="shared" si="11"/>
        <v>0</v>
      </c>
    </row>
    <row r="55" spans="1:45" ht="17.25" thickTop="1" thickBot="1" x14ac:dyDescent="0.3">
      <c r="A55" s="15" t="s">
        <v>478</v>
      </c>
      <c r="B55" s="15" t="s">
        <v>140</v>
      </c>
      <c r="C55" s="496" t="s">
        <v>517</v>
      </c>
      <c r="D55" s="496" t="s">
        <v>517</v>
      </c>
      <c r="E55" s="496" t="s">
        <v>517</v>
      </c>
      <c r="F55" s="496" t="s">
        <v>517</v>
      </c>
      <c r="G55" s="496" t="s">
        <v>517</v>
      </c>
      <c r="H55" s="496" t="s">
        <v>517</v>
      </c>
      <c r="I55" s="496" t="s">
        <v>517</v>
      </c>
      <c r="J55" s="496" t="s">
        <v>517</v>
      </c>
      <c r="K55" s="496" t="s">
        <v>517</v>
      </c>
      <c r="L55" s="496" t="s">
        <v>517</v>
      </c>
      <c r="M55" s="495" t="s">
        <v>517</v>
      </c>
      <c r="N55" s="495" t="s">
        <v>517</v>
      </c>
      <c r="O55" s="495" t="s">
        <v>517</v>
      </c>
      <c r="P55" s="495" t="s">
        <v>517</v>
      </c>
      <c r="Q55" s="495" t="s">
        <v>517</v>
      </c>
      <c r="R55" s="495" t="s">
        <v>517</v>
      </c>
      <c r="S55" s="495" t="s">
        <v>517</v>
      </c>
      <c r="T55" s="495" t="s">
        <v>517</v>
      </c>
      <c r="U55" s="495" t="s">
        <v>517</v>
      </c>
      <c r="V55" s="495" t="s">
        <v>517</v>
      </c>
      <c r="W55" s="495" t="s">
        <v>517</v>
      </c>
      <c r="X55" s="495" t="s">
        <v>517</v>
      </c>
      <c r="Y55" s="495" t="s">
        <v>517</v>
      </c>
      <c r="Z55" s="495" t="s">
        <v>517</v>
      </c>
      <c r="AA55" s="495" t="s">
        <v>517</v>
      </c>
      <c r="AB55" s="495" t="s">
        <v>517</v>
      </c>
      <c r="AC55" s="495" t="s">
        <v>517</v>
      </c>
      <c r="AD55" s="495" t="s">
        <v>517</v>
      </c>
      <c r="AE55" s="251"/>
      <c r="AF55" s="252"/>
      <c r="AG55" s="401">
        <f t="shared" si="13"/>
        <v>0</v>
      </c>
      <c r="AH55" s="397" t="str">
        <f t="shared" si="14"/>
        <v>NO</v>
      </c>
      <c r="AI55" s="397">
        <f t="shared" si="15"/>
        <v>0</v>
      </c>
      <c r="AJ55" s="394">
        <f t="shared" si="12"/>
        <v>0</v>
      </c>
      <c r="AK55" s="398">
        <f>IF(COUNTIF(C55:AF55,"&gt;0")&gt;3,SUM(LARGE(C55:AF55,{1,2,3,4})),0)</f>
        <v>0</v>
      </c>
      <c r="AL55" s="28">
        <f t="shared" si="16"/>
        <v>0</v>
      </c>
      <c r="AM55" s="25" t="str">
        <f t="shared" si="17"/>
        <v/>
      </c>
      <c r="AN55" s="25">
        <f t="shared" si="18"/>
        <v>0</v>
      </c>
      <c r="AO55" s="25" t="str">
        <f t="shared" si="19"/>
        <v/>
      </c>
      <c r="AP55" s="208" t="str">
        <f t="shared" si="20"/>
        <v/>
      </c>
      <c r="AQ55" s="214">
        <f t="shared" si="9"/>
        <v>0</v>
      </c>
      <c r="AR55" s="214">
        <f t="shared" si="10"/>
        <v>0</v>
      </c>
      <c r="AS55" s="214">
        <f t="shared" si="11"/>
        <v>0</v>
      </c>
    </row>
    <row r="56" spans="1:45" ht="17.25" thickTop="1" thickBot="1" x14ac:dyDescent="0.3">
      <c r="A56" s="15" t="s">
        <v>40</v>
      </c>
      <c r="B56" s="15" t="s">
        <v>382</v>
      </c>
      <c r="C56" s="496" t="s">
        <v>517</v>
      </c>
      <c r="D56" s="496" t="s">
        <v>517</v>
      </c>
      <c r="E56" s="496" t="s">
        <v>517</v>
      </c>
      <c r="F56" s="496" t="s">
        <v>517</v>
      </c>
      <c r="G56" s="496" t="s">
        <v>517</v>
      </c>
      <c r="H56" s="496" t="s">
        <v>517</v>
      </c>
      <c r="I56" s="496" t="s">
        <v>517</v>
      </c>
      <c r="J56" s="496" t="s">
        <v>517</v>
      </c>
      <c r="K56" s="496" t="s">
        <v>517</v>
      </c>
      <c r="L56" s="496" t="s">
        <v>517</v>
      </c>
      <c r="M56" s="495" t="s">
        <v>517</v>
      </c>
      <c r="N56" s="495" t="s">
        <v>517</v>
      </c>
      <c r="O56" s="495" t="s">
        <v>517</v>
      </c>
      <c r="P56" s="495" t="s">
        <v>517</v>
      </c>
      <c r="Q56" s="495" t="s">
        <v>517</v>
      </c>
      <c r="R56" s="495" t="s">
        <v>517</v>
      </c>
      <c r="S56" s="495" t="s">
        <v>517</v>
      </c>
      <c r="T56" s="495" t="s">
        <v>517</v>
      </c>
      <c r="U56" s="495" t="s">
        <v>517</v>
      </c>
      <c r="V56" s="495" t="s">
        <v>517</v>
      </c>
      <c r="W56" s="495" t="s">
        <v>517</v>
      </c>
      <c r="X56" s="495" t="s">
        <v>517</v>
      </c>
      <c r="Y56" s="495" t="s">
        <v>517</v>
      </c>
      <c r="Z56" s="495" t="s">
        <v>517</v>
      </c>
      <c r="AA56" s="495" t="s">
        <v>517</v>
      </c>
      <c r="AB56" s="495" t="s">
        <v>517</v>
      </c>
      <c r="AC56" s="495" t="s">
        <v>517</v>
      </c>
      <c r="AD56" s="495" t="s">
        <v>517</v>
      </c>
      <c r="AE56" s="251"/>
      <c r="AF56" s="252"/>
      <c r="AG56" s="401">
        <f t="shared" si="13"/>
        <v>0</v>
      </c>
      <c r="AH56" s="397" t="str">
        <f t="shared" si="14"/>
        <v>NO</v>
      </c>
      <c r="AI56" s="397">
        <f t="shared" si="15"/>
        <v>0</v>
      </c>
      <c r="AJ56" s="394">
        <f t="shared" si="12"/>
        <v>0</v>
      </c>
      <c r="AK56" s="398">
        <f>IF(COUNTIF(C56:AF56,"&gt;0")&gt;3,SUM(LARGE(C56:AF56,{1,2,3,4})),0)</f>
        <v>0</v>
      </c>
      <c r="AL56" s="28">
        <f>COUNTIF(C56:Z56,"&gt;0")</f>
        <v>0</v>
      </c>
      <c r="AM56" s="25" t="str">
        <f t="shared" si="17"/>
        <v/>
      </c>
      <c r="AN56" s="25">
        <f>COUNTIF(C56:Z56,"&gt;298")</f>
        <v>0</v>
      </c>
      <c r="AO56" s="25" t="str">
        <f t="shared" si="19"/>
        <v/>
      </c>
      <c r="AP56" s="208" t="str">
        <f>IF(OR(AM56="YES",AO56="YES"),"YES","")</f>
        <v/>
      </c>
      <c r="AQ56" s="214">
        <f>SUM(AK56)</f>
        <v>0</v>
      </c>
      <c r="AR56" s="214">
        <f>SUM(AE56:AF56)</f>
        <v>0</v>
      </c>
      <c r="AS56" s="214">
        <f>SUM(AQ56:AR56)</f>
        <v>0</v>
      </c>
    </row>
    <row r="57" spans="1:45" ht="17.25" thickTop="1" thickBot="1" x14ac:dyDescent="0.3">
      <c r="A57" s="392" t="s">
        <v>82</v>
      </c>
      <c r="B57" s="392" t="s">
        <v>414</v>
      </c>
      <c r="C57" s="496" t="s">
        <v>517</v>
      </c>
      <c r="D57" s="496" t="s">
        <v>517</v>
      </c>
      <c r="E57" s="496" t="s">
        <v>517</v>
      </c>
      <c r="F57" s="496" t="s">
        <v>517</v>
      </c>
      <c r="G57" s="496" t="s">
        <v>517</v>
      </c>
      <c r="H57" s="496" t="s">
        <v>517</v>
      </c>
      <c r="I57" s="496" t="s">
        <v>517</v>
      </c>
      <c r="J57" s="496" t="s">
        <v>517</v>
      </c>
      <c r="K57" s="496" t="s">
        <v>517</v>
      </c>
      <c r="L57" s="496" t="s">
        <v>517</v>
      </c>
      <c r="M57" s="495" t="s">
        <v>517</v>
      </c>
      <c r="N57" s="495" t="s">
        <v>517</v>
      </c>
      <c r="O57" s="495" t="s">
        <v>517</v>
      </c>
      <c r="P57" s="495" t="s">
        <v>517</v>
      </c>
      <c r="Q57" s="495" t="s">
        <v>517</v>
      </c>
      <c r="R57" s="495" t="s">
        <v>517</v>
      </c>
      <c r="S57" s="495" t="s">
        <v>517</v>
      </c>
      <c r="T57" s="495" t="s">
        <v>517</v>
      </c>
      <c r="U57" s="495" t="s">
        <v>517</v>
      </c>
      <c r="V57" s="495" t="s">
        <v>517</v>
      </c>
      <c r="W57" s="495" t="s">
        <v>517</v>
      </c>
      <c r="X57" s="495" t="s">
        <v>517</v>
      </c>
      <c r="Y57" s="495" t="s">
        <v>517</v>
      </c>
      <c r="Z57" s="495" t="s">
        <v>517</v>
      </c>
      <c r="AA57" s="495" t="s">
        <v>517</v>
      </c>
      <c r="AB57" s="495" t="s">
        <v>517</v>
      </c>
      <c r="AC57" s="495" t="s">
        <v>517</v>
      </c>
      <c r="AD57" s="495" t="s">
        <v>517</v>
      </c>
      <c r="AE57" s="251"/>
      <c r="AF57" s="252"/>
      <c r="AG57" s="401">
        <f t="shared" si="13"/>
        <v>0</v>
      </c>
      <c r="AH57" s="397" t="str">
        <f t="shared" si="14"/>
        <v>NO</v>
      </c>
      <c r="AI57" s="397">
        <f t="shared" si="15"/>
        <v>0</v>
      </c>
      <c r="AJ57" s="394">
        <f t="shared" si="12"/>
        <v>0</v>
      </c>
      <c r="AK57" s="398">
        <f>IF(COUNTIF(C57:AF57,"&gt;0")&gt;3,SUM(LARGE(C57:AF57,{1,2,3,4})),0)</f>
        <v>0</v>
      </c>
      <c r="AL57" s="28">
        <f>COUNTIF(C57:Z57,"&gt;0")</f>
        <v>0</v>
      </c>
      <c r="AM57" s="25" t="str">
        <f t="shared" si="17"/>
        <v/>
      </c>
      <c r="AN57" s="25">
        <f>COUNTIF(C57:Z57,"&gt;298")</f>
        <v>0</v>
      </c>
      <c r="AO57" s="25" t="str">
        <f t="shared" si="19"/>
        <v/>
      </c>
      <c r="AP57" s="208" t="str">
        <f>IF(OR(AM57="YES",AO57="YES"),"YES","")</f>
        <v/>
      </c>
      <c r="AQ57" s="214">
        <f>SUM(AK57)</f>
        <v>0</v>
      </c>
      <c r="AR57" s="214">
        <f>SUM(AE57:AF57)</f>
        <v>0</v>
      </c>
      <c r="AS57" s="214">
        <f>SUM(AQ57:AR57)</f>
        <v>0</v>
      </c>
    </row>
    <row r="58" spans="1:45" ht="17.25" thickTop="1" thickBot="1" x14ac:dyDescent="0.3">
      <c r="A58" s="15" t="s">
        <v>294</v>
      </c>
      <c r="B58" s="15" t="s">
        <v>295</v>
      </c>
      <c r="C58" s="496" t="s">
        <v>517</v>
      </c>
      <c r="D58" s="496" t="s">
        <v>517</v>
      </c>
      <c r="E58" s="496" t="s">
        <v>517</v>
      </c>
      <c r="F58" s="496" t="s">
        <v>517</v>
      </c>
      <c r="G58" s="496" t="s">
        <v>517</v>
      </c>
      <c r="H58" s="496" t="s">
        <v>517</v>
      </c>
      <c r="I58" s="496" t="s">
        <v>517</v>
      </c>
      <c r="J58" s="496" t="s">
        <v>517</v>
      </c>
      <c r="K58" s="496" t="s">
        <v>517</v>
      </c>
      <c r="L58" s="496" t="s">
        <v>517</v>
      </c>
      <c r="M58" s="495" t="s">
        <v>517</v>
      </c>
      <c r="N58" s="495" t="s">
        <v>517</v>
      </c>
      <c r="O58" s="495" t="s">
        <v>517</v>
      </c>
      <c r="P58" s="495" t="s">
        <v>517</v>
      </c>
      <c r="Q58" s="495" t="s">
        <v>517</v>
      </c>
      <c r="R58" s="495" t="s">
        <v>517</v>
      </c>
      <c r="S58" s="495" t="s">
        <v>517</v>
      </c>
      <c r="T58" s="495" t="s">
        <v>517</v>
      </c>
      <c r="U58" s="495" t="s">
        <v>517</v>
      </c>
      <c r="V58" s="495" t="s">
        <v>517</v>
      </c>
      <c r="W58" s="495" t="s">
        <v>517</v>
      </c>
      <c r="X58" s="495" t="s">
        <v>517</v>
      </c>
      <c r="Y58" s="495" t="s">
        <v>517</v>
      </c>
      <c r="Z58" s="495" t="s">
        <v>517</v>
      </c>
      <c r="AA58" s="495" t="s">
        <v>517</v>
      </c>
      <c r="AB58" s="495" t="s">
        <v>517</v>
      </c>
      <c r="AC58" s="495" t="s">
        <v>517</v>
      </c>
      <c r="AD58" s="495" t="s">
        <v>517</v>
      </c>
      <c r="AE58" s="251"/>
      <c r="AF58" s="252"/>
      <c r="AG58" s="401">
        <f t="shared" si="13"/>
        <v>0</v>
      </c>
      <c r="AH58" s="397" t="str">
        <f t="shared" si="14"/>
        <v>NO</v>
      </c>
      <c r="AI58" s="397">
        <f t="shared" si="15"/>
        <v>0</v>
      </c>
      <c r="AJ58" s="394">
        <f t="shared" si="12"/>
        <v>0</v>
      </c>
      <c r="AK58" s="398">
        <f>IF(COUNTIF(C58:AF58,"&gt;0")&gt;3,SUM(LARGE(C58:AF58,{1,2,3,4})),0)</f>
        <v>0</v>
      </c>
      <c r="AL58" s="28">
        <f t="shared" si="16"/>
        <v>0</v>
      </c>
      <c r="AM58" s="25" t="str">
        <f t="shared" si="17"/>
        <v/>
      </c>
      <c r="AN58" s="25">
        <f t="shared" si="18"/>
        <v>0</v>
      </c>
      <c r="AO58" s="25" t="str">
        <f t="shared" si="19"/>
        <v/>
      </c>
      <c r="AP58" s="208" t="str">
        <f t="shared" si="20"/>
        <v/>
      </c>
      <c r="AQ58" s="214">
        <f t="shared" ref="AQ58:AQ89" si="21">SUM(AK58)</f>
        <v>0</v>
      </c>
      <c r="AR58" s="214">
        <f t="shared" ref="AR58:AR89" si="22">SUM(AE58:AF58)</f>
        <v>0</v>
      </c>
      <c r="AS58" s="214">
        <f t="shared" ref="AS58:AS89" si="23">SUM(AQ58:AR58)</f>
        <v>0</v>
      </c>
    </row>
    <row r="59" spans="1:45" ht="17.25" thickTop="1" thickBot="1" x14ac:dyDescent="0.3">
      <c r="A59" s="15" t="s">
        <v>360</v>
      </c>
      <c r="B59" s="15" t="s">
        <v>361</v>
      </c>
      <c r="C59" s="496" t="s">
        <v>517</v>
      </c>
      <c r="D59" s="496" t="s">
        <v>517</v>
      </c>
      <c r="E59" s="496" t="s">
        <v>517</v>
      </c>
      <c r="F59" s="496" t="s">
        <v>517</v>
      </c>
      <c r="G59" s="496" t="s">
        <v>517</v>
      </c>
      <c r="H59" s="496" t="s">
        <v>517</v>
      </c>
      <c r="I59" s="496" t="s">
        <v>517</v>
      </c>
      <c r="J59" s="496" t="s">
        <v>517</v>
      </c>
      <c r="K59" s="496" t="s">
        <v>517</v>
      </c>
      <c r="L59" s="496" t="s">
        <v>517</v>
      </c>
      <c r="M59" s="495" t="s">
        <v>517</v>
      </c>
      <c r="N59" s="495" t="s">
        <v>517</v>
      </c>
      <c r="O59" s="495" t="s">
        <v>517</v>
      </c>
      <c r="P59" s="495" t="s">
        <v>517</v>
      </c>
      <c r="Q59" s="495" t="s">
        <v>517</v>
      </c>
      <c r="R59" s="495" t="s">
        <v>517</v>
      </c>
      <c r="S59" s="495" t="s">
        <v>517</v>
      </c>
      <c r="T59" s="495" t="s">
        <v>517</v>
      </c>
      <c r="U59" s="495" t="s">
        <v>517</v>
      </c>
      <c r="V59" s="495" t="s">
        <v>517</v>
      </c>
      <c r="W59" s="495" t="s">
        <v>517</v>
      </c>
      <c r="X59" s="495" t="s">
        <v>517</v>
      </c>
      <c r="Y59" s="495" t="s">
        <v>517</v>
      </c>
      <c r="Z59" s="495" t="s">
        <v>517</v>
      </c>
      <c r="AA59" s="495" t="s">
        <v>517</v>
      </c>
      <c r="AB59" s="495" t="s">
        <v>517</v>
      </c>
      <c r="AC59" s="495" t="s">
        <v>517</v>
      </c>
      <c r="AD59" s="495" t="s">
        <v>517</v>
      </c>
      <c r="AE59" s="251"/>
      <c r="AF59" s="252"/>
      <c r="AG59" s="401">
        <f t="shared" si="13"/>
        <v>0</v>
      </c>
      <c r="AH59" s="397" t="str">
        <f t="shared" si="14"/>
        <v>NO</v>
      </c>
      <c r="AI59" s="397">
        <f t="shared" si="15"/>
        <v>0</v>
      </c>
      <c r="AJ59" s="394">
        <f t="shared" si="12"/>
        <v>0</v>
      </c>
      <c r="AK59" s="398">
        <f>IF(COUNTIF(C59:AF59,"&gt;0")&gt;3,SUM(LARGE(C59:AF59,{1,2,3,4})),0)</f>
        <v>0</v>
      </c>
      <c r="AL59" s="28"/>
      <c r="AM59" s="25"/>
      <c r="AN59" s="25"/>
      <c r="AO59" s="25"/>
      <c r="AP59" s="208"/>
      <c r="AQ59" s="214"/>
      <c r="AR59" s="214"/>
      <c r="AS59" s="214"/>
    </row>
    <row r="60" spans="1:45" ht="17.25" thickTop="1" thickBot="1" x14ac:dyDescent="0.3">
      <c r="A60" s="15" t="s">
        <v>40</v>
      </c>
      <c r="B60" s="15" t="s">
        <v>143</v>
      </c>
      <c r="C60" s="496" t="s">
        <v>517</v>
      </c>
      <c r="D60" s="496" t="s">
        <v>517</v>
      </c>
      <c r="E60" s="496" t="s">
        <v>517</v>
      </c>
      <c r="F60" s="496" t="s">
        <v>517</v>
      </c>
      <c r="G60" s="496" t="s">
        <v>517</v>
      </c>
      <c r="H60" s="496" t="s">
        <v>517</v>
      </c>
      <c r="I60" s="496" t="s">
        <v>517</v>
      </c>
      <c r="J60" s="496" t="s">
        <v>517</v>
      </c>
      <c r="K60" s="496" t="s">
        <v>517</v>
      </c>
      <c r="L60" s="496" t="s">
        <v>517</v>
      </c>
      <c r="M60" s="495" t="s">
        <v>517</v>
      </c>
      <c r="N60" s="495" t="s">
        <v>517</v>
      </c>
      <c r="O60" s="495" t="s">
        <v>517</v>
      </c>
      <c r="P60" s="495" t="s">
        <v>517</v>
      </c>
      <c r="Q60" s="495" t="s">
        <v>517</v>
      </c>
      <c r="R60" s="495" t="s">
        <v>517</v>
      </c>
      <c r="S60" s="495" t="s">
        <v>517</v>
      </c>
      <c r="T60" s="495" t="s">
        <v>517</v>
      </c>
      <c r="U60" s="495" t="s">
        <v>517</v>
      </c>
      <c r="V60" s="495" t="s">
        <v>517</v>
      </c>
      <c r="W60" s="495" t="s">
        <v>517</v>
      </c>
      <c r="X60" s="495" t="s">
        <v>517</v>
      </c>
      <c r="Y60" s="495" t="s">
        <v>517</v>
      </c>
      <c r="Z60" s="495" t="s">
        <v>517</v>
      </c>
      <c r="AA60" s="495" t="s">
        <v>517</v>
      </c>
      <c r="AB60" s="495" t="s">
        <v>517</v>
      </c>
      <c r="AC60" s="495" t="s">
        <v>517</v>
      </c>
      <c r="AD60" s="495" t="s">
        <v>517</v>
      </c>
      <c r="AE60" s="251"/>
      <c r="AF60" s="252"/>
      <c r="AG60" s="401">
        <f t="shared" si="13"/>
        <v>0</v>
      </c>
      <c r="AH60" s="397" t="str">
        <f t="shared" si="14"/>
        <v>NO</v>
      </c>
      <c r="AI60" s="397">
        <f t="shared" si="15"/>
        <v>0</v>
      </c>
      <c r="AJ60" s="394">
        <f t="shared" si="12"/>
        <v>0</v>
      </c>
      <c r="AK60" s="398">
        <f>IF(COUNTIF(C60:AF60,"&gt;0")&gt;3,SUM(LARGE(C60:AF60,{1,2,3,4})),0)</f>
        <v>0</v>
      </c>
      <c r="AL60" s="28"/>
      <c r="AM60" s="25"/>
      <c r="AN60" s="25"/>
      <c r="AO60" s="25"/>
      <c r="AP60" s="208"/>
      <c r="AQ60" s="214"/>
      <c r="AR60" s="214"/>
      <c r="AS60" s="214"/>
    </row>
    <row r="61" spans="1:45" ht="17.25" thickTop="1" thickBot="1" x14ac:dyDescent="0.3">
      <c r="A61" s="15" t="s">
        <v>22</v>
      </c>
      <c r="B61" s="15" t="s">
        <v>472</v>
      </c>
      <c r="C61" s="496" t="s">
        <v>517</v>
      </c>
      <c r="D61" s="496" t="s">
        <v>517</v>
      </c>
      <c r="E61" s="496" t="s">
        <v>517</v>
      </c>
      <c r="F61" s="496" t="s">
        <v>517</v>
      </c>
      <c r="G61" s="496" t="s">
        <v>517</v>
      </c>
      <c r="H61" s="496" t="s">
        <v>517</v>
      </c>
      <c r="I61" s="496" t="s">
        <v>517</v>
      </c>
      <c r="J61" s="496" t="s">
        <v>517</v>
      </c>
      <c r="K61" s="496" t="s">
        <v>517</v>
      </c>
      <c r="L61" s="496" t="s">
        <v>517</v>
      </c>
      <c r="M61" s="495" t="s">
        <v>517</v>
      </c>
      <c r="N61" s="495" t="s">
        <v>517</v>
      </c>
      <c r="O61" s="495" t="s">
        <v>517</v>
      </c>
      <c r="P61" s="495" t="s">
        <v>517</v>
      </c>
      <c r="Q61" s="495" t="s">
        <v>517</v>
      </c>
      <c r="R61" s="495" t="s">
        <v>517</v>
      </c>
      <c r="S61" s="495" t="s">
        <v>517</v>
      </c>
      <c r="T61" s="495" t="s">
        <v>517</v>
      </c>
      <c r="U61" s="495" t="s">
        <v>517</v>
      </c>
      <c r="V61" s="495" t="s">
        <v>517</v>
      </c>
      <c r="W61" s="495" t="s">
        <v>517</v>
      </c>
      <c r="X61" s="495" t="s">
        <v>517</v>
      </c>
      <c r="Y61" s="495" t="s">
        <v>517</v>
      </c>
      <c r="Z61" s="495" t="s">
        <v>517</v>
      </c>
      <c r="AA61" s="495" t="s">
        <v>517</v>
      </c>
      <c r="AB61" s="495" t="s">
        <v>517</v>
      </c>
      <c r="AC61" s="495" t="s">
        <v>517</v>
      </c>
      <c r="AD61" s="495" t="s">
        <v>517</v>
      </c>
      <c r="AE61" s="251"/>
      <c r="AF61" s="252"/>
      <c r="AG61" s="401">
        <f t="shared" si="13"/>
        <v>0</v>
      </c>
      <c r="AH61" s="397" t="str">
        <f t="shared" si="14"/>
        <v>NO</v>
      </c>
      <c r="AI61" s="397">
        <f t="shared" si="15"/>
        <v>0</v>
      </c>
      <c r="AJ61" s="394">
        <f t="shared" si="12"/>
        <v>0</v>
      </c>
      <c r="AK61" s="398">
        <f>IF(COUNTIF(C61:AF61,"&gt;0")&gt;3,SUM(LARGE(C61:AF61,{1,2,3,4})),0)</f>
        <v>0</v>
      </c>
      <c r="AL61" s="28"/>
      <c r="AM61" s="25"/>
      <c r="AN61" s="25"/>
      <c r="AO61" s="25"/>
      <c r="AP61" s="208"/>
      <c r="AQ61" s="214"/>
      <c r="AR61" s="214"/>
      <c r="AS61" s="214"/>
    </row>
    <row r="62" spans="1:45" ht="17.25" thickTop="1" thickBot="1" x14ac:dyDescent="0.3">
      <c r="A62" s="15" t="s">
        <v>22</v>
      </c>
      <c r="B62" s="15" t="s">
        <v>145</v>
      </c>
      <c r="C62" s="496" t="s">
        <v>517</v>
      </c>
      <c r="D62" s="496" t="s">
        <v>517</v>
      </c>
      <c r="E62" s="496" t="s">
        <v>517</v>
      </c>
      <c r="F62" s="496" t="s">
        <v>517</v>
      </c>
      <c r="G62" s="496" t="s">
        <v>517</v>
      </c>
      <c r="H62" s="496" t="s">
        <v>517</v>
      </c>
      <c r="I62" s="496" t="s">
        <v>517</v>
      </c>
      <c r="J62" s="496" t="s">
        <v>517</v>
      </c>
      <c r="K62" s="496" t="s">
        <v>517</v>
      </c>
      <c r="L62" s="496" t="s">
        <v>517</v>
      </c>
      <c r="M62" s="495" t="s">
        <v>517</v>
      </c>
      <c r="N62" s="495" t="s">
        <v>517</v>
      </c>
      <c r="O62" s="495" t="s">
        <v>517</v>
      </c>
      <c r="P62" s="495" t="s">
        <v>517</v>
      </c>
      <c r="Q62" s="495" t="s">
        <v>517</v>
      </c>
      <c r="R62" s="495" t="s">
        <v>517</v>
      </c>
      <c r="S62" s="495" t="s">
        <v>517</v>
      </c>
      <c r="T62" s="495" t="s">
        <v>517</v>
      </c>
      <c r="U62" s="495" t="s">
        <v>517</v>
      </c>
      <c r="V62" s="495" t="s">
        <v>517</v>
      </c>
      <c r="W62" s="495" t="s">
        <v>517</v>
      </c>
      <c r="X62" s="495" t="s">
        <v>517</v>
      </c>
      <c r="Y62" s="495" t="s">
        <v>517</v>
      </c>
      <c r="Z62" s="495" t="s">
        <v>517</v>
      </c>
      <c r="AA62" s="495" t="s">
        <v>517</v>
      </c>
      <c r="AB62" s="495" t="s">
        <v>517</v>
      </c>
      <c r="AC62" s="495" t="s">
        <v>517</v>
      </c>
      <c r="AD62" s="495" t="s">
        <v>517</v>
      </c>
      <c r="AE62" s="251"/>
      <c r="AF62" s="252"/>
      <c r="AG62" s="401">
        <f t="shared" si="13"/>
        <v>0</v>
      </c>
      <c r="AH62" s="397" t="str">
        <f t="shared" si="14"/>
        <v>NO</v>
      </c>
      <c r="AI62" s="397">
        <f t="shared" si="15"/>
        <v>0</v>
      </c>
      <c r="AJ62" s="394">
        <f t="shared" si="12"/>
        <v>0</v>
      </c>
      <c r="AK62" s="398">
        <f>IF(COUNTIF(C62:AF62,"&gt;0")&gt;3,SUM(LARGE(C62:AF62,{1,2,3,4})),0)</f>
        <v>0</v>
      </c>
      <c r="AL62" s="28"/>
      <c r="AM62" s="25"/>
      <c r="AN62" s="25"/>
      <c r="AO62" s="25"/>
      <c r="AP62" s="208"/>
      <c r="AQ62" s="214"/>
      <c r="AR62" s="214"/>
      <c r="AS62" s="214"/>
    </row>
    <row r="63" spans="1:45" ht="17.25" thickTop="1" thickBot="1" x14ac:dyDescent="0.3">
      <c r="A63" s="15" t="s">
        <v>377</v>
      </c>
      <c r="B63" s="15" t="s">
        <v>480</v>
      </c>
      <c r="C63" s="496" t="s">
        <v>517</v>
      </c>
      <c r="D63" s="496" t="s">
        <v>517</v>
      </c>
      <c r="E63" s="496" t="s">
        <v>517</v>
      </c>
      <c r="F63" s="496" t="s">
        <v>517</v>
      </c>
      <c r="G63" s="496" t="s">
        <v>517</v>
      </c>
      <c r="H63" s="496" t="s">
        <v>517</v>
      </c>
      <c r="I63" s="496" t="s">
        <v>517</v>
      </c>
      <c r="J63" s="496" t="s">
        <v>517</v>
      </c>
      <c r="K63" s="496" t="s">
        <v>517</v>
      </c>
      <c r="L63" s="496" t="s">
        <v>517</v>
      </c>
      <c r="M63" s="495" t="s">
        <v>517</v>
      </c>
      <c r="N63" s="495" t="s">
        <v>517</v>
      </c>
      <c r="O63" s="495" t="s">
        <v>517</v>
      </c>
      <c r="P63" s="495" t="s">
        <v>517</v>
      </c>
      <c r="Q63" s="495" t="s">
        <v>517</v>
      </c>
      <c r="R63" s="495" t="s">
        <v>517</v>
      </c>
      <c r="S63" s="495" t="s">
        <v>517</v>
      </c>
      <c r="T63" s="495" t="s">
        <v>517</v>
      </c>
      <c r="U63" s="495" t="s">
        <v>517</v>
      </c>
      <c r="V63" s="495" t="s">
        <v>517</v>
      </c>
      <c r="W63" s="495" t="s">
        <v>517</v>
      </c>
      <c r="X63" s="495" t="s">
        <v>517</v>
      </c>
      <c r="Y63" s="495" t="s">
        <v>517</v>
      </c>
      <c r="Z63" s="495" t="s">
        <v>517</v>
      </c>
      <c r="AA63" s="495" t="s">
        <v>517</v>
      </c>
      <c r="AB63" s="495" t="s">
        <v>517</v>
      </c>
      <c r="AC63" s="495" t="s">
        <v>517</v>
      </c>
      <c r="AD63" s="495" t="s">
        <v>517</v>
      </c>
      <c r="AE63" s="251"/>
      <c r="AF63" s="252"/>
      <c r="AG63" s="401">
        <f t="shared" si="13"/>
        <v>0</v>
      </c>
      <c r="AH63" s="397" t="str">
        <f t="shared" si="14"/>
        <v>NO</v>
      </c>
      <c r="AI63" s="397">
        <f t="shared" si="15"/>
        <v>0</v>
      </c>
      <c r="AJ63" s="394">
        <f t="shared" si="12"/>
        <v>0</v>
      </c>
      <c r="AK63" s="398">
        <f>IF(COUNTIF(C63:AF63,"&gt;0")&gt;3,SUM(LARGE(C63:AF63,{1,2,3,4})),0)</f>
        <v>0</v>
      </c>
      <c r="AL63" s="28"/>
      <c r="AM63" s="25"/>
      <c r="AN63" s="25"/>
      <c r="AO63" s="25"/>
      <c r="AP63" s="208"/>
      <c r="AQ63" s="214"/>
      <c r="AR63" s="214"/>
      <c r="AS63" s="214"/>
    </row>
    <row r="64" spans="1:45" ht="17.25" thickTop="1" thickBot="1" x14ac:dyDescent="0.3">
      <c r="A64" s="15" t="s">
        <v>417</v>
      </c>
      <c r="B64" s="15" t="s">
        <v>475</v>
      </c>
      <c r="C64" s="496" t="s">
        <v>517</v>
      </c>
      <c r="D64" s="496" t="s">
        <v>517</v>
      </c>
      <c r="E64" s="496" t="s">
        <v>517</v>
      </c>
      <c r="F64" s="496" t="s">
        <v>517</v>
      </c>
      <c r="G64" s="496" t="s">
        <v>517</v>
      </c>
      <c r="H64" s="496" t="s">
        <v>517</v>
      </c>
      <c r="I64" s="496" t="s">
        <v>517</v>
      </c>
      <c r="J64" s="496" t="s">
        <v>517</v>
      </c>
      <c r="K64" s="496" t="s">
        <v>517</v>
      </c>
      <c r="L64" s="496" t="s">
        <v>517</v>
      </c>
      <c r="M64" s="495" t="s">
        <v>517</v>
      </c>
      <c r="N64" s="495" t="s">
        <v>517</v>
      </c>
      <c r="O64" s="495" t="s">
        <v>517</v>
      </c>
      <c r="P64" s="495" t="s">
        <v>517</v>
      </c>
      <c r="Q64" s="495" t="s">
        <v>517</v>
      </c>
      <c r="R64" s="495" t="s">
        <v>517</v>
      </c>
      <c r="S64" s="495" t="s">
        <v>517</v>
      </c>
      <c r="T64" s="495" t="s">
        <v>517</v>
      </c>
      <c r="U64" s="495" t="s">
        <v>517</v>
      </c>
      <c r="V64" s="495" t="s">
        <v>517</v>
      </c>
      <c r="W64" s="495" t="s">
        <v>517</v>
      </c>
      <c r="X64" s="495" t="s">
        <v>517</v>
      </c>
      <c r="Y64" s="495" t="s">
        <v>517</v>
      </c>
      <c r="Z64" s="495" t="s">
        <v>517</v>
      </c>
      <c r="AA64" s="495" t="s">
        <v>517</v>
      </c>
      <c r="AB64" s="495" t="s">
        <v>517</v>
      </c>
      <c r="AC64" s="495" t="s">
        <v>517</v>
      </c>
      <c r="AD64" s="495" t="s">
        <v>517</v>
      </c>
      <c r="AE64" s="251"/>
      <c r="AF64" s="252"/>
      <c r="AG64" s="401">
        <f t="shared" si="13"/>
        <v>0</v>
      </c>
      <c r="AH64" s="397" t="str">
        <f t="shared" si="14"/>
        <v>NO</v>
      </c>
      <c r="AI64" s="397">
        <f t="shared" si="15"/>
        <v>0</v>
      </c>
      <c r="AJ64" s="394">
        <f t="shared" si="12"/>
        <v>0</v>
      </c>
      <c r="AK64" s="398">
        <f>IF(COUNTIF(C64:AF64,"&gt;0")&gt;3,SUM(LARGE(C64:AF64,{1,2,3,4})),0)</f>
        <v>0</v>
      </c>
      <c r="AL64" s="28"/>
      <c r="AM64" s="25"/>
      <c r="AN64" s="25"/>
      <c r="AO64" s="25"/>
      <c r="AP64" s="208"/>
      <c r="AQ64" s="214"/>
      <c r="AR64" s="214"/>
      <c r="AS64" s="214"/>
    </row>
    <row r="65" spans="1:45" ht="17.25" thickTop="1" thickBot="1" x14ac:dyDescent="0.3">
      <c r="A65" s="395" t="s">
        <v>304</v>
      </c>
      <c r="B65" s="395" t="s">
        <v>343</v>
      </c>
      <c r="C65" s="496" t="s">
        <v>517</v>
      </c>
      <c r="D65" s="496" t="s">
        <v>517</v>
      </c>
      <c r="E65" s="496" t="s">
        <v>517</v>
      </c>
      <c r="F65" s="496" t="s">
        <v>517</v>
      </c>
      <c r="G65" s="496" t="s">
        <v>517</v>
      </c>
      <c r="H65" s="496" t="s">
        <v>517</v>
      </c>
      <c r="I65" s="496" t="s">
        <v>517</v>
      </c>
      <c r="J65" s="496" t="s">
        <v>517</v>
      </c>
      <c r="K65" s="496" t="s">
        <v>517</v>
      </c>
      <c r="L65" s="496" t="s">
        <v>517</v>
      </c>
      <c r="M65" s="495" t="s">
        <v>517</v>
      </c>
      <c r="N65" s="495" t="s">
        <v>517</v>
      </c>
      <c r="O65" s="495" t="s">
        <v>517</v>
      </c>
      <c r="P65" s="495" t="s">
        <v>517</v>
      </c>
      <c r="Q65" s="495" t="s">
        <v>517</v>
      </c>
      <c r="R65" s="495" t="s">
        <v>517</v>
      </c>
      <c r="S65" s="495" t="s">
        <v>517</v>
      </c>
      <c r="T65" s="495" t="s">
        <v>517</v>
      </c>
      <c r="U65" s="495" t="s">
        <v>517</v>
      </c>
      <c r="V65" s="495" t="s">
        <v>517</v>
      </c>
      <c r="W65" s="495" t="s">
        <v>517</v>
      </c>
      <c r="X65" s="495" t="s">
        <v>517</v>
      </c>
      <c r="Y65" s="495" t="s">
        <v>517</v>
      </c>
      <c r="Z65" s="495" t="s">
        <v>517</v>
      </c>
      <c r="AA65" s="495" t="s">
        <v>517</v>
      </c>
      <c r="AB65" s="495" t="s">
        <v>517</v>
      </c>
      <c r="AC65" s="495" t="s">
        <v>517</v>
      </c>
      <c r="AD65" s="495" t="s">
        <v>517</v>
      </c>
      <c r="AE65" s="251"/>
      <c r="AF65" s="252"/>
      <c r="AG65" s="401">
        <f t="shared" si="13"/>
        <v>0</v>
      </c>
      <c r="AH65" s="397" t="str">
        <f t="shared" si="14"/>
        <v>NO</v>
      </c>
      <c r="AI65" s="397">
        <f t="shared" si="15"/>
        <v>0</v>
      </c>
      <c r="AJ65" s="394">
        <f t="shared" si="12"/>
        <v>0</v>
      </c>
      <c r="AK65" s="398">
        <f>IF(COUNTIF(C65:AF65,"&gt;0")&gt;3,SUM(LARGE(C65:AF65,{1,2,3,4})),0)</f>
        <v>0</v>
      </c>
      <c r="AL65" s="28"/>
      <c r="AM65" s="25"/>
      <c r="AN65" s="25"/>
      <c r="AO65" s="25"/>
      <c r="AP65" s="208"/>
      <c r="AQ65" s="214"/>
      <c r="AR65" s="214"/>
      <c r="AS65" s="214"/>
    </row>
    <row r="66" spans="1:45" ht="17.25" thickTop="1" thickBot="1" x14ac:dyDescent="0.3">
      <c r="A66" s="15" t="s">
        <v>440</v>
      </c>
      <c r="B66" s="15" t="s">
        <v>384</v>
      </c>
      <c r="C66" s="496" t="s">
        <v>517</v>
      </c>
      <c r="D66" s="496" t="s">
        <v>517</v>
      </c>
      <c r="E66" s="496" t="s">
        <v>517</v>
      </c>
      <c r="F66" s="496" t="s">
        <v>517</v>
      </c>
      <c r="G66" s="496" t="s">
        <v>517</v>
      </c>
      <c r="H66" s="496" t="s">
        <v>517</v>
      </c>
      <c r="I66" s="496" t="s">
        <v>517</v>
      </c>
      <c r="J66" s="496" t="s">
        <v>517</v>
      </c>
      <c r="K66" s="496" t="s">
        <v>517</v>
      </c>
      <c r="L66" s="496" t="s">
        <v>517</v>
      </c>
      <c r="M66" s="495" t="s">
        <v>517</v>
      </c>
      <c r="N66" s="495" t="s">
        <v>517</v>
      </c>
      <c r="O66" s="495" t="s">
        <v>517</v>
      </c>
      <c r="P66" s="495" t="s">
        <v>517</v>
      </c>
      <c r="Q66" s="495" t="s">
        <v>517</v>
      </c>
      <c r="R66" s="495" t="s">
        <v>517</v>
      </c>
      <c r="S66" s="495" t="s">
        <v>517</v>
      </c>
      <c r="T66" s="495" t="s">
        <v>517</v>
      </c>
      <c r="U66" s="495" t="s">
        <v>517</v>
      </c>
      <c r="V66" s="495" t="s">
        <v>517</v>
      </c>
      <c r="W66" s="495" t="s">
        <v>517</v>
      </c>
      <c r="X66" s="495" t="s">
        <v>517</v>
      </c>
      <c r="Y66" s="495" t="s">
        <v>517</v>
      </c>
      <c r="Z66" s="495" t="s">
        <v>517</v>
      </c>
      <c r="AA66" s="495" t="s">
        <v>517</v>
      </c>
      <c r="AB66" s="495" t="s">
        <v>517</v>
      </c>
      <c r="AC66" s="495" t="s">
        <v>517</v>
      </c>
      <c r="AD66" s="495" t="s">
        <v>517</v>
      </c>
      <c r="AE66" s="251"/>
      <c r="AF66" s="252"/>
      <c r="AG66" s="401">
        <f t="shared" si="13"/>
        <v>0</v>
      </c>
      <c r="AH66" s="397" t="str">
        <f t="shared" si="14"/>
        <v>NO</v>
      </c>
      <c r="AI66" s="397">
        <f t="shared" si="15"/>
        <v>0</v>
      </c>
      <c r="AJ66" s="394">
        <f t="shared" ref="AJ66:AJ89" si="24">COUNT(C66:AF66)</f>
        <v>0</v>
      </c>
      <c r="AK66" s="398">
        <f>IF(COUNTIF(C66:AF66,"&gt;0")&gt;3,SUM(LARGE(C66:AF66,{1,2,3,4})),0)</f>
        <v>0</v>
      </c>
      <c r="AL66" s="28">
        <f t="shared" si="16"/>
        <v>0</v>
      </c>
      <c r="AM66" s="25" t="str">
        <f t="shared" si="17"/>
        <v/>
      </c>
      <c r="AN66" s="25">
        <f t="shared" si="18"/>
        <v>0</v>
      </c>
      <c r="AO66" s="25" t="str">
        <f t="shared" si="19"/>
        <v/>
      </c>
      <c r="AP66" s="208" t="str">
        <f t="shared" si="20"/>
        <v/>
      </c>
      <c r="AQ66" s="214">
        <f t="shared" si="21"/>
        <v>0</v>
      </c>
      <c r="AR66" s="214">
        <f t="shared" si="22"/>
        <v>0</v>
      </c>
      <c r="AS66" s="214">
        <f t="shared" si="23"/>
        <v>0</v>
      </c>
    </row>
    <row r="67" spans="1:45" ht="17.25" thickTop="1" thickBot="1" x14ac:dyDescent="0.3">
      <c r="A67" s="15" t="s">
        <v>292</v>
      </c>
      <c r="B67" s="15" t="s">
        <v>293</v>
      </c>
      <c r="C67" s="496" t="s">
        <v>517</v>
      </c>
      <c r="D67" s="496" t="s">
        <v>517</v>
      </c>
      <c r="E67" s="496" t="s">
        <v>517</v>
      </c>
      <c r="F67" s="496" t="s">
        <v>517</v>
      </c>
      <c r="G67" s="496" t="s">
        <v>517</v>
      </c>
      <c r="H67" s="496" t="s">
        <v>517</v>
      </c>
      <c r="I67" s="496" t="s">
        <v>517</v>
      </c>
      <c r="J67" s="496" t="s">
        <v>517</v>
      </c>
      <c r="K67" s="496" t="s">
        <v>517</v>
      </c>
      <c r="L67" s="496" t="s">
        <v>517</v>
      </c>
      <c r="M67" s="495" t="s">
        <v>517</v>
      </c>
      <c r="N67" s="495" t="s">
        <v>517</v>
      </c>
      <c r="O67" s="495" t="s">
        <v>517</v>
      </c>
      <c r="P67" s="495" t="s">
        <v>517</v>
      </c>
      <c r="Q67" s="495" t="s">
        <v>517</v>
      </c>
      <c r="R67" s="495" t="s">
        <v>517</v>
      </c>
      <c r="S67" s="495" t="s">
        <v>517</v>
      </c>
      <c r="T67" s="495" t="s">
        <v>517</v>
      </c>
      <c r="U67" s="495" t="s">
        <v>517</v>
      </c>
      <c r="V67" s="495" t="s">
        <v>517</v>
      </c>
      <c r="W67" s="495" t="s">
        <v>517</v>
      </c>
      <c r="X67" s="495" t="s">
        <v>517</v>
      </c>
      <c r="Y67" s="495" t="s">
        <v>517</v>
      </c>
      <c r="Z67" s="495" t="s">
        <v>517</v>
      </c>
      <c r="AA67" s="495" t="s">
        <v>517</v>
      </c>
      <c r="AB67" s="495" t="s">
        <v>517</v>
      </c>
      <c r="AC67" s="495" t="s">
        <v>517</v>
      </c>
      <c r="AD67" s="495" t="s">
        <v>517</v>
      </c>
      <c r="AE67" s="251"/>
      <c r="AF67" s="252"/>
      <c r="AG67" s="401">
        <f t="shared" si="13"/>
        <v>0</v>
      </c>
      <c r="AH67" s="397" t="str">
        <f t="shared" si="14"/>
        <v>NO</v>
      </c>
      <c r="AI67" s="397">
        <f t="shared" si="15"/>
        <v>0</v>
      </c>
      <c r="AJ67" s="394">
        <f t="shared" si="24"/>
        <v>0</v>
      </c>
      <c r="AK67" s="398">
        <f>IF(COUNTIF(C67:AF67,"&gt;0")&gt;3,SUM(LARGE(C67:AF67,{1,2,3,4})),0)</f>
        <v>0</v>
      </c>
      <c r="AL67" s="28">
        <f t="shared" si="16"/>
        <v>0</v>
      </c>
      <c r="AM67" s="25" t="str">
        <f t="shared" si="17"/>
        <v/>
      </c>
      <c r="AN67" s="25">
        <f t="shared" si="18"/>
        <v>0</v>
      </c>
      <c r="AO67" s="25" t="str">
        <f t="shared" si="19"/>
        <v/>
      </c>
      <c r="AP67" s="208" t="str">
        <f t="shared" si="20"/>
        <v/>
      </c>
      <c r="AQ67" s="214">
        <f t="shared" si="21"/>
        <v>0</v>
      </c>
      <c r="AR67" s="214">
        <f t="shared" si="22"/>
        <v>0</v>
      </c>
      <c r="AS67" s="214">
        <f t="shared" si="23"/>
        <v>0</v>
      </c>
    </row>
    <row r="68" spans="1:45" ht="17.25" thickTop="1" thickBot="1" x14ac:dyDescent="0.3">
      <c r="A68" s="395" t="s">
        <v>28</v>
      </c>
      <c r="B68" s="395" t="s">
        <v>454</v>
      </c>
      <c r="C68" s="496" t="s">
        <v>517</v>
      </c>
      <c r="D68" s="496" t="s">
        <v>517</v>
      </c>
      <c r="E68" s="496" t="s">
        <v>517</v>
      </c>
      <c r="F68" s="496" t="s">
        <v>517</v>
      </c>
      <c r="G68" s="496" t="s">
        <v>517</v>
      </c>
      <c r="H68" s="496" t="s">
        <v>517</v>
      </c>
      <c r="I68" s="496" t="s">
        <v>517</v>
      </c>
      <c r="J68" s="496" t="s">
        <v>517</v>
      </c>
      <c r="K68" s="496" t="s">
        <v>517</v>
      </c>
      <c r="L68" s="496" t="s">
        <v>517</v>
      </c>
      <c r="M68" s="495" t="s">
        <v>517</v>
      </c>
      <c r="N68" s="495" t="s">
        <v>517</v>
      </c>
      <c r="O68" s="495" t="s">
        <v>517</v>
      </c>
      <c r="P68" s="495" t="s">
        <v>517</v>
      </c>
      <c r="Q68" s="495" t="s">
        <v>517</v>
      </c>
      <c r="R68" s="495" t="s">
        <v>517</v>
      </c>
      <c r="S68" s="495" t="s">
        <v>517</v>
      </c>
      <c r="T68" s="495" t="s">
        <v>517</v>
      </c>
      <c r="U68" s="495" t="s">
        <v>517</v>
      </c>
      <c r="V68" s="495" t="s">
        <v>517</v>
      </c>
      <c r="W68" s="495" t="s">
        <v>517</v>
      </c>
      <c r="X68" s="495" t="s">
        <v>517</v>
      </c>
      <c r="Y68" s="495" t="s">
        <v>517</v>
      </c>
      <c r="Z68" s="495" t="s">
        <v>517</v>
      </c>
      <c r="AA68" s="495" t="s">
        <v>517</v>
      </c>
      <c r="AB68" s="495" t="s">
        <v>517</v>
      </c>
      <c r="AC68" s="495" t="s">
        <v>517</v>
      </c>
      <c r="AD68" s="495" t="s">
        <v>517</v>
      </c>
      <c r="AE68" s="251"/>
      <c r="AF68" s="252"/>
      <c r="AG68" s="401">
        <f t="shared" si="13"/>
        <v>0</v>
      </c>
      <c r="AH68" s="397" t="str">
        <f t="shared" si="14"/>
        <v>NO</v>
      </c>
      <c r="AI68" s="397">
        <f t="shared" si="15"/>
        <v>0</v>
      </c>
      <c r="AJ68" s="394">
        <f t="shared" si="24"/>
        <v>0</v>
      </c>
      <c r="AK68" s="398">
        <f>IF(COUNTIF(C68:AF68,"&gt;0")&gt;3,SUM(LARGE(C68:AF68,{1,2,3,4})),0)</f>
        <v>0</v>
      </c>
      <c r="AL68" s="28">
        <f t="shared" si="16"/>
        <v>0</v>
      </c>
      <c r="AM68" s="25" t="str">
        <f t="shared" si="17"/>
        <v/>
      </c>
      <c r="AN68" s="25">
        <f t="shared" si="18"/>
        <v>0</v>
      </c>
      <c r="AO68" s="25" t="str">
        <f t="shared" si="19"/>
        <v/>
      </c>
      <c r="AP68" s="208" t="str">
        <f t="shared" si="20"/>
        <v/>
      </c>
      <c r="AQ68" s="214">
        <f t="shared" si="21"/>
        <v>0</v>
      </c>
      <c r="AR68" s="214">
        <f t="shared" si="22"/>
        <v>0</v>
      </c>
      <c r="AS68" s="214">
        <f t="shared" si="23"/>
        <v>0</v>
      </c>
    </row>
    <row r="69" spans="1:45" ht="17.25" thickTop="1" thickBot="1" x14ac:dyDescent="0.3">
      <c r="A69" s="15" t="s">
        <v>379</v>
      </c>
      <c r="B69" s="15" t="s">
        <v>150</v>
      </c>
      <c r="C69" s="496" t="s">
        <v>517</v>
      </c>
      <c r="D69" s="496" t="s">
        <v>517</v>
      </c>
      <c r="E69" s="496" t="s">
        <v>517</v>
      </c>
      <c r="F69" s="496" t="s">
        <v>517</v>
      </c>
      <c r="G69" s="496" t="s">
        <v>517</v>
      </c>
      <c r="H69" s="496" t="s">
        <v>517</v>
      </c>
      <c r="I69" s="496" t="s">
        <v>517</v>
      </c>
      <c r="J69" s="496" t="s">
        <v>517</v>
      </c>
      <c r="K69" s="496" t="s">
        <v>517</v>
      </c>
      <c r="L69" s="496" t="s">
        <v>517</v>
      </c>
      <c r="M69" s="495" t="s">
        <v>517</v>
      </c>
      <c r="N69" s="495" t="s">
        <v>517</v>
      </c>
      <c r="O69" s="495" t="s">
        <v>517</v>
      </c>
      <c r="P69" s="495" t="s">
        <v>517</v>
      </c>
      <c r="Q69" s="495" t="s">
        <v>517</v>
      </c>
      <c r="R69" s="495" t="s">
        <v>517</v>
      </c>
      <c r="S69" s="495" t="s">
        <v>517</v>
      </c>
      <c r="T69" s="495" t="s">
        <v>517</v>
      </c>
      <c r="U69" s="495" t="s">
        <v>517</v>
      </c>
      <c r="V69" s="495" t="s">
        <v>517</v>
      </c>
      <c r="W69" s="495" t="s">
        <v>517</v>
      </c>
      <c r="X69" s="495" t="s">
        <v>517</v>
      </c>
      <c r="Y69" s="495" t="s">
        <v>517</v>
      </c>
      <c r="Z69" s="495" t="s">
        <v>517</v>
      </c>
      <c r="AA69" s="495" t="s">
        <v>517</v>
      </c>
      <c r="AB69" s="495" t="s">
        <v>517</v>
      </c>
      <c r="AC69" s="495" t="s">
        <v>517</v>
      </c>
      <c r="AD69" s="495" t="s">
        <v>517</v>
      </c>
      <c r="AE69" s="251"/>
      <c r="AF69" s="252"/>
      <c r="AG69" s="401">
        <f t="shared" si="13"/>
        <v>0</v>
      </c>
      <c r="AH69" s="397" t="str">
        <f t="shared" si="14"/>
        <v>NO</v>
      </c>
      <c r="AI69" s="397">
        <f t="shared" si="15"/>
        <v>0</v>
      </c>
      <c r="AJ69" s="394">
        <f t="shared" si="24"/>
        <v>0</v>
      </c>
      <c r="AK69" s="398">
        <f>IF(COUNTIF(C69:AF69,"&gt;0")&gt;3,SUM(LARGE(C69:AF69,{1,2,3,4})),0)</f>
        <v>0</v>
      </c>
      <c r="AL69" s="28">
        <f t="shared" si="16"/>
        <v>0</v>
      </c>
      <c r="AM69" s="25" t="str">
        <f t="shared" si="17"/>
        <v/>
      </c>
      <c r="AN69" s="25">
        <f t="shared" si="18"/>
        <v>0</v>
      </c>
      <c r="AO69" s="25" t="str">
        <f t="shared" si="19"/>
        <v/>
      </c>
      <c r="AP69" s="208" t="str">
        <f t="shared" si="20"/>
        <v/>
      </c>
      <c r="AQ69" s="214">
        <f t="shared" si="21"/>
        <v>0</v>
      </c>
      <c r="AR69" s="214">
        <f t="shared" si="22"/>
        <v>0</v>
      </c>
      <c r="AS69" s="214">
        <f t="shared" si="23"/>
        <v>0</v>
      </c>
    </row>
    <row r="70" spans="1:45" ht="17.25" thickTop="1" thickBot="1" x14ac:dyDescent="0.3">
      <c r="A70" s="15" t="s">
        <v>380</v>
      </c>
      <c r="B70" s="15" t="s">
        <v>150</v>
      </c>
      <c r="C70" s="496" t="s">
        <v>517</v>
      </c>
      <c r="D70" s="496" t="s">
        <v>517</v>
      </c>
      <c r="E70" s="496" t="s">
        <v>517</v>
      </c>
      <c r="F70" s="496" t="s">
        <v>517</v>
      </c>
      <c r="G70" s="496" t="s">
        <v>517</v>
      </c>
      <c r="H70" s="496" t="s">
        <v>517</v>
      </c>
      <c r="I70" s="496" t="s">
        <v>517</v>
      </c>
      <c r="J70" s="496" t="s">
        <v>517</v>
      </c>
      <c r="K70" s="496" t="s">
        <v>517</v>
      </c>
      <c r="L70" s="496" t="s">
        <v>517</v>
      </c>
      <c r="M70" s="495" t="s">
        <v>517</v>
      </c>
      <c r="N70" s="495" t="s">
        <v>517</v>
      </c>
      <c r="O70" s="495" t="s">
        <v>517</v>
      </c>
      <c r="P70" s="495" t="s">
        <v>517</v>
      </c>
      <c r="Q70" s="495" t="s">
        <v>517</v>
      </c>
      <c r="R70" s="495" t="s">
        <v>517</v>
      </c>
      <c r="S70" s="495" t="s">
        <v>517</v>
      </c>
      <c r="T70" s="495" t="s">
        <v>517</v>
      </c>
      <c r="U70" s="495" t="s">
        <v>517</v>
      </c>
      <c r="V70" s="495" t="s">
        <v>517</v>
      </c>
      <c r="W70" s="495" t="s">
        <v>517</v>
      </c>
      <c r="X70" s="495" t="s">
        <v>517</v>
      </c>
      <c r="Y70" s="495" t="s">
        <v>517</v>
      </c>
      <c r="Z70" s="495" t="s">
        <v>517</v>
      </c>
      <c r="AA70" s="495" t="s">
        <v>517</v>
      </c>
      <c r="AB70" s="495" t="s">
        <v>517</v>
      </c>
      <c r="AC70" s="495" t="s">
        <v>517</v>
      </c>
      <c r="AD70" s="495" t="s">
        <v>517</v>
      </c>
      <c r="AE70" s="251"/>
      <c r="AF70" s="252"/>
      <c r="AG70" s="401">
        <f t="shared" ref="AG70:AG89" si="25">SUM(C70:AF70)</f>
        <v>0</v>
      </c>
      <c r="AH70" s="397" t="str">
        <f t="shared" ref="AH70:AH89" si="26">IF(AJ70&gt;3,"Yes","NO")</f>
        <v>NO</v>
      </c>
      <c r="AI70" s="397">
        <f t="shared" ref="AI70:AI89" si="27">IF(AH70="YES",1,0)</f>
        <v>0</v>
      </c>
      <c r="AJ70" s="394">
        <f t="shared" si="24"/>
        <v>0</v>
      </c>
      <c r="AK70" s="398">
        <f>IF(COUNTIF(C70:AF70,"&gt;0")&gt;3,SUM(LARGE(C70:AF70,{1,2,3,4})),0)</f>
        <v>0</v>
      </c>
      <c r="AL70" s="28">
        <f t="shared" si="16"/>
        <v>0</v>
      </c>
      <c r="AM70" s="25" t="str">
        <f t="shared" si="17"/>
        <v/>
      </c>
      <c r="AN70" s="25">
        <f t="shared" si="18"/>
        <v>0</v>
      </c>
      <c r="AO70" s="25" t="str">
        <f t="shared" si="19"/>
        <v/>
      </c>
      <c r="AP70" s="208" t="str">
        <f t="shared" si="20"/>
        <v/>
      </c>
      <c r="AQ70" s="214">
        <f t="shared" si="21"/>
        <v>0</v>
      </c>
      <c r="AR70" s="214">
        <f t="shared" si="22"/>
        <v>0</v>
      </c>
      <c r="AS70" s="214">
        <f t="shared" si="23"/>
        <v>0</v>
      </c>
    </row>
    <row r="71" spans="1:45" ht="17.25" thickTop="1" thickBot="1" x14ac:dyDescent="0.3">
      <c r="A71" s="395" t="s">
        <v>383</v>
      </c>
      <c r="B71" s="395" t="s">
        <v>322</v>
      </c>
      <c r="C71" s="496" t="s">
        <v>517</v>
      </c>
      <c r="D71" s="496" t="s">
        <v>517</v>
      </c>
      <c r="E71" s="496" t="s">
        <v>517</v>
      </c>
      <c r="F71" s="496" t="s">
        <v>517</v>
      </c>
      <c r="G71" s="496" t="s">
        <v>517</v>
      </c>
      <c r="H71" s="496" t="s">
        <v>517</v>
      </c>
      <c r="I71" s="496" t="s">
        <v>517</v>
      </c>
      <c r="J71" s="496" t="s">
        <v>517</v>
      </c>
      <c r="K71" s="496" t="s">
        <v>517</v>
      </c>
      <c r="L71" s="496" t="s">
        <v>517</v>
      </c>
      <c r="M71" s="495" t="s">
        <v>517</v>
      </c>
      <c r="N71" s="495" t="s">
        <v>517</v>
      </c>
      <c r="O71" s="495" t="s">
        <v>517</v>
      </c>
      <c r="P71" s="495" t="s">
        <v>517</v>
      </c>
      <c r="Q71" s="495" t="s">
        <v>517</v>
      </c>
      <c r="R71" s="495" t="s">
        <v>517</v>
      </c>
      <c r="S71" s="495" t="s">
        <v>517</v>
      </c>
      <c r="T71" s="495" t="s">
        <v>517</v>
      </c>
      <c r="U71" s="495" t="s">
        <v>517</v>
      </c>
      <c r="V71" s="495" t="s">
        <v>517</v>
      </c>
      <c r="W71" s="495" t="s">
        <v>517</v>
      </c>
      <c r="X71" s="495" t="s">
        <v>517</v>
      </c>
      <c r="Y71" s="495" t="s">
        <v>517</v>
      </c>
      <c r="Z71" s="496" t="s">
        <v>517</v>
      </c>
      <c r="AA71" s="495" t="s">
        <v>517</v>
      </c>
      <c r="AB71" s="495" t="s">
        <v>517</v>
      </c>
      <c r="AC71" s="495" t="s">
        <v>517</v>
      </c>
      <c r="AD71" s="495" t="s">
        <v>517</v>
      </c>
      <c r="AE71" s="251"/>
      <c r="AF71" s="252"/>
      <c r="AG71" s="401">
        <f t="shared" si="25"/>
        <v>0</v>
      </c>
      <c r="AH71" s="397" t="str">
        <f t="shared" si="26"/>
        <v>NO</v>
      </c>
      <c r="AI71" s="397">
        <f t="shared" si="27"/>
        <v>0</v>
      </c>
      <c r="AJ71" s="394">
        <f t="shared" si="24"/>
        <v>0</v>
      </c>
      <c r="AK71" s="398">
        <f>IF(COUNTIF(C71:AF71,"&gt;0")&gt;3,SUM(LARGE(C71:AF71,{1,2,3,4})),0)</f>
        <v>0</v>
      </c>
      <c r="AL71" s="28">
        <f t="shared" si="16"/>
        <v>0</v>
      </c>
      <c r="AM71" s="25" t="str">
        <f t="shared" si="17"/>
        <v/>
      </c>
      <c r="AN71" s="25">
        <f t="shared" si="18"/>
        <v>0</v>
      </c>
      <c r="AO71" s="25" t="str">
        <f t="shared" si="19"/>
        <v/>
      </c>
      <c r="AP71" s="208" t="str">
        <f t="shared" si="20"/>
        <v/>
      </c>
      <c r="AQ71" s="214">
        <f t="shared" si="21"/>
        <v>0</v>
      </c>
      <c r="AR71" s="214">
        <f t="shared" si="22"/>
        <v>0</v>
      </c>
      <c r="AS71" s="214">
        <f t="shared" si="23"/>
        <v>0</v>
      </c>
    </row>
    <row r="72" spans="1:45" ht="17.25" thickTop="1" thickBot="1" x14ac:dyDescent="0.3">
      <c r="A72" s="395" t="s">
        <v>152</v>
      </c>
      <c r="B72" s="395" t="s">
        <v>153</v>
      </c>
      <c r="C72" s="496" t="s">
        <v>517</v>
      </c>
      <c r="D72" s="496" t="s">
        <v>517</v>
      </c>
      <c r="E72" s="496" t="s">
        <v>517</v>
      </c>
      <c r="F72" s="496" t="s">
        <v>517</v>
      </c>
      <c r="G72" s="496" t="s">
        <v>517</v>
      </c>
      <c r="H72" s="496" t="s">
        <v>517</v>
      </c>
      <c r="I72" s="496" t="s">
        <v>517</v>
      </c>
      <c r="J72" s="496" t="s">
        <v>517</v>
      </c>
      <c r="K72" s="496" t="s">
        <v>517</v>
      </c>
      <c r="L72" s="496" t="s">
        <v>517</v>
      </c>
      <c r="M72" s="495" t="s">
        <v>517</v>
      </c>
      <c r="N72" s="495" t="s">
        <v>517</v>
      </c>
      <c r="O72" s="495" t="s">
        <v>517</v>
      </c>
      <c r="P72" s="495" t="s">
        <v>517</v>
      </c>
      <c r="Q72" s="495" t="s">
        <v>517</v>
      </c>
      <c r="R72" s="495" t="s">
        <v>517</v>
      </c>
      <c r="S72" s="495" t="s">
        <v>517</v>
      </c>
      <c r="T72" s="495" t="s">
        <v>517</v>
      </c>
      <c r="U72" s="495" t="s">
        <v>517</v>
      </c>
      <c r="V72" s="495" t="s">
        <v>517</v>
      </c>
      <c r="W72" s="495" t="s">
        <v>517</v>
      </c>
      <c r="X72" s="495" t="s">
        <v>517</v>
      </c>
      <c r="Y72" s="495" t="s">
        <v>517</v>
      </c>
      <c r="Z72" s="496" t="s">
        <v>517</v>
      </c>
      <c r="AA72" s="495" t="s">
        <v>517</v>
      </c>
      <c r="AB72" s="495" t="s">
        <v>517</v>
      </c>
      <c r="AC72" s="495" t="s">
        <v>517</v>
      </c>
      <c r="AD72" s="495" t="s">
        <v>517</v>
      </c>
      <c r="AE72" s="251"/>
      <c r="AF72" s="252"/>
      <c r="AG72" s="401">
        <f t="shared" si="25"/>
        <v>0</v>
      </c>
      <c r="AH72" s="397" t="str">
        <f t="shared" si="26"/>
        <v>NO</v>
      </c>
      <c r="AI72" s="397">
        <f t="shared" si="27"/>
        <v>0</v>
      </c>
      <c r="AJ72" s="394">
        <f t="shared" si="24"/>
        <v>0</v>
      </c>
      <c r="AK72" s="398">
        <f>IF(COUNTIF(C72:AF72,"&gt;0")&gt;3,SUM(LARGE(C72:AF72,{1,2,3,4})),0)</f>
        <v>0</v>
      </c>
      <c r="AL72" s="28">
        <f t="shared" si="16"/>
        <v>0</v>
      </c>
      <c r="AM72" s="25" t="str">
        <f t="shared" si="17"/>
        <v/>
      </c>
      <c r="AN72" s="25">
        <f t="shared" si="18"/>
        <v>0</v>
      </c>
      <c r="AO72" s="25" t="str">
        <f t="shared" si="19"/>
        <v/>
      </c>
      <c r="AP72" s="208" t="str">
        <f t="shared" si="20"/>
        <v/>
      </c>
      <c r="AQ72" s="214">
        <f t="shared" si="21"/>
        <v>0</v>
      </c>
      <c r="AR72" s="214">
        <f t="shared" si="22"/>
        <v>0</v>
      </c>
      <c r="AS72" s="214">
        <f t="shared" si="23"/>
        <v>0</v>
      </c>
    </row>
    <row r="73" spans="1:45" ht="17.25" thickTop="1" thickBot="1" x14ac:dyDescent="0.3">
      <c r="A73" s="395" t="s">
        <v>156</v>
      </c>
      <c r="B73" s="395" t="s">
        <v>81</v>
      </c>
      <c r="C73" s="496" t="s">
        <v>517</v>
      </c>
      <c r="D73" s="496" t="s">
        <v>517</v>
      </c>
      <c r="E73" s="496" t="s">
        <v>517</v>
      </c>
      <c r="F73" s="496" t="s">
        <v>517</v>
      </c>
      <c r="G73" s="496" t="s">
        <v>517</v>
      </c>
      <c r="H73" s="496" t="s">
        <v>517</v>
      </c>
      <c r="I73" s="496" t="s">
        <v>517</v>
      </c>
      <c r="J73" s="496" t="s">
        <v>517</v>
      </c>
      <c r="K73" s="496" t="s">
        <v>517</v>
      </c>
      <c r="L73" s="496" t="s">
        <v>517</v>
      </c>
      <c r="M73" s="495" t="s">
        <v>517</v>
      </c>
      <c r="N73" s="495" t="s">
        <v>517</v>
      </c>
      <c r="O73" s="495" t="s">
        <v>517</v>
      </c>
      <c r="P73" s="495" t="s">
        <v>517</v>
      </c>
      <c r="Q73" s="495" t="s">
        <v>517</v>
      </c>
      <c r="R73" s="495" t="s">
        <v>517</v>
      </c>
      <c r="S73" s="495" t="s">
        <v>517</v>
      </c>
      <c r="T73" s="495" t="s">
        <v>517</v>
      </c>
      <c r="U73" s="495" t="s">
        <v>517</v>
      </c>
      <c r="V73" s="495" t="s">
        <v>517</v>
      </c>
      <c r="W73" s="495" t="s">
        <v>517</v>
      </c>
      <c r="X73" s="495" t="s">
        <v>517</v>
      </c>
      <c r="Y73" s="495" t="s">
        <v>517</v>
      </c>
      <c r="Z73" s="496" t="s">
        <v>517</v>
      </c>
      <c r="AA73" s="495" t="s">
        <v>517</v>
      </c>
      <c r="AB73" s="495" t="s">
        <v>517</v>
      </c>
      <c r="AC73" s="495" t="s">
        <v>517</v>
      </c>
      <c r="AD73" s="495" t="s">
        <v>517</v>
      </c>
      <c r="AE73" s="251"/>
      <c r="AF73" s="252"/>
      <c r="AG73" s="401">
        <f t="shared" si="25"/>
        <v>0</v>
      </c>
      <c r="AH73" s="397" t="str">
        <f t="shared" si="26"/>
        <v>NO</v>
      </c>
      <c r="AI73" s="397">
        <f t="shared" si="27"/>
        <v>0</v>
      </c>
      <c r="AJ73" s="394">
        <f t="shared" si="24"/>
        <v>0</v>
      </c>
      <c r="AK73" s="398">
        <f>IF(COUNTIF(C73:AF73,"&gt;0")&gt;3,SUM(LARGE(C73:AF73,{1,2,3,4})),0)</f>
        <v>0</v>
      </c>
      <c r="AL73" s="28">
        <f t="shared" si="16"/>
        <v>0</v>
      </c>
      <c r="AM73" s="25" t="str">
        <f t="shared" si="17"/>
        <v/>
      </c>
      <c r="AN73" s="25">
        <f t="shared" si="18"/>
        <v>0</v>
      </c>
      <c r="AO73" s="25" t="str">
        <f t="shared" si="19"/>
        <v/>
      </c>
      <c r="AP73" s="208" t="str">
        <f t="shared" si="20"/>
        <v/>
      </c>
      <c r="AQ73" s="214">
        <f t="shared" si="21"/>
        <v>0</v>
      </c>
      <c r="AR73" s="214">
        <f t="shared" si="22"/>
        <v>0</v>
      </c>
      <c r="AS73" s="214">
        <f t="shared" si="23"/>
        <v>0</v>
      </c>
    </row>
    <row r="74" spans="1:45" ht="17.25" thickTop="1" thickBot="1" x14ac:dyDescent="0.3">
      <c r="A74" s="15" t="s">
        <v>419</v>
      </c>
      <c r="B74" s="15" t="s">
        <v>420</v>
      </c>
      <c r="C74" s="496" t="s">
        <v>517</v>
      </c>
      <c r="D74" s="496" t="s">
        <v>517</v>
      </c>
      <c r="E74" s="496" t="s">
        <v>517</v>
      </c>
      <c r="F74" s="496" t="s">
        <v>517</v>
      </c>
      <c r="G74" s="496" t="s">
        <v>517</v>
      </c>
      <c r="H74" s="496" t="s">
        <v>517</v>
      </c>
      <c r="I74" s="496" t="s">
        <v>517</v>
      </c>
      <c r="J74" s="496" t="s">
        <v>517</v>
      </c>
      <c r="K74" s="496" t="s">
        <v>517</v>
      </c>
      <c r="L74" s="496" t="s">
        <v>517</v>
      </c>
      <c r="M74" s="495" t="s">
        <v>517</v>
      </c>
      <c r="N74" s="495" t="s">
        <v>517</v>
      </c>
      <c r="O74" s="495" t="s">
        <v>517</v>
      </c>
      <c r="P74" s="495" t="s">
        <v>517</v>
      </c>
      <c r="Q74" s="495" t="s">
        <v>517</v>
      </c>
      <c r="R74" s="495" t="s">
        <v>517</v>
      </c>
      <c r="S74" s="495" t="s">
        <v>517</v>
      </c>
      <c r="T74" s="495" t="s">
        <v>517</v>
      </c>
      <c r="U74" s="495" t="s">
        <v>517</v>
      </c>
      <c r="V74" s="495" t="s">
        <v>517</v>
      </c>
      <c r="W74" s="495" t="s">
        <v>517</v>
      </c>
      <c r="X74" s="495" t="s">
        <v>517</v>
      </c>
      <c r="Y74" s="495" t="s">
        <v>517</v>
      </c>
      <c r="Z74" s="495" t="s">
        <v>517</v>
      </c>
      <c r="AA74" s="495" t="s">
        <v>517</v>
      </c>
      <c r="AB74" s="495" t="s">
        <v>517</v>
      </c>
      <c r="AC74" s="495" t="s">
        <v>517</v>
      </c>
      <c r="AD74" s="495" t="s">
        <v>517</v>
      </c>
      <c r="AE74" s="251"/>
      <c r="AF74" s="252"/>
      <c r="AG74" s="401">
        <f t="shared" si="25"/>
        <v>0</v>
      </c>
      <c r="AH74" s="397" t="str">
        <f t="shared" si="26"/>
        <v>NO</v>
      </c>
      <c r="AI74" s="397">
        <f t="shared" si="27"/>
        <v>0</v>
      </c>
      <c r="AJ74" s="394">
        <f t="shared" si="24"/>
        <v>0</v>
      </c>
      <c r="AK74" s="398">
        <f>IF(COUNTIF(C74:AF74,"&gt;0")&gt;3,SUM(LARGE(C74:AF74,{1,2,3,4})),0)</f>
        <v>0</v>
      </c>
      <c r="AL74" s="28">
        <f t="shared" si="16"/>
        <v>0</v>
      </c>
      <c r="AM74" s="25" t="str">
        <f t="shared" si="17"/>
        <v/>
      </c>
      <c r="AN74" s="25">
        <f t="shared" si="18"/>
        <v>0</v>
      </c>
      <c r="AO74" s="25" t="str">
        <f t="shared" si="19"/>
        <v/>
      </c>
      <c r="AP74" s="208" t="str">
        <f t="shared" si="20"/>
        <v/>
      </c>
      <c r="AQ74" s="214">
        <f t="shared" si="21"/>
        <v>0</v>
      </c>
      <c r="AR74" s="214">
        <f t="shared" si="22"/>
        <v>0</v>
      </c>
      <c r="AS74" s="214">
        <f t="shared" si="23"/>
        <v>0</v>
      </c>
    </row>
    <row r="75" spans="1:45" ht="17.25" thickTop="1" thickBot="1" x14ac:dyDescent="0.3">
      <c r="A75" s="15" t="s">
        <v>48</v>
      </c>
      <c r="B75" s="15" t="s">
        <v>353</v>
      </c>
      <c r="C75" s="496" t="s">
        <v>517</v>
      </c>
      <c r="D75" s="496" t="s">
        <v>517</v>
      </c>
      <c r="E75" s="496" t="s">
        <v>517</v>
      </c>
      <c r="F75" s="496" t="s">
        <v>517</v>
      </c>
      <c r="G75" s="496" t="s">
        <v>517</v>
      </c>
      <c r="H75" s="496" t="s">
        <v>517</v>
      </c>
      <c r="I75" s="496" t="s">
        <v>517</v>
      </c>
      <c r="J75" s="496" t="s">
        <v>517</v>
      </c>
      <c r="K75" s="496" t="s">
        <v>517</v>
      </c>
      <c r="L75" s="496" t="s">
        <v>517</v>
      </c>
      <c r="M75" s="495" t="s">
        <v>517</v>
      </c>
      <c r="N75" s="495" t="s">
        <v>517</v>
      </c>
      <c r="O75" s="495" t="s">
        <v>517</v>
      </c>
      <c r="P75" s="495" t="s">
        <v>517</v>
      </c>
      <c r="Q75" s="495" t="s">
        <v>517</v>
      </c>
      <c r="R75" s="495" t="s">
        <v>517</v>
      </c>
      <c r="S75" s="495" t="s">
        <v>517</v>
      </c>
      <c r="T75" s="495" t="s">
        <v>517</v>
      </c>
      <c r="U75" s="495" t="s">
        <v>517</v>
      </c>
      <c r="V75" s="495" t="s">
        <v>517</v>
      </c>
      <c r="W75" s="495" t="s">
        <v>517</v>
      </c>
      <c r="X75" s="495" t="s">
        <v>517</v>
      </c>
      <c r="Y75" s="495" t="s">
        <v>517</v>
      </c>
      <c r="Z75" s="495" t="s">
        <v>517</v>
      </c>
      <c r="AA75" s="495" t="s">
        <v>517</v>
      </c>
      <c r="AB75" s="495" t="s">
        <v>517</v>
      </c>
      <c r="AC75" s="495" t="s">
        <v>517</v>
      </c>
      <c r="AD75" s="495" t="s">
        <v>517</v>
      </c>
      <c r="AE75" s="251"/>
      <c r="AF75" s="252"/>
      <c r="AG75" s="401">
        <f t="shared" si="25"/>
        <v>0</v>
      </c>
      <c r="AH75" s="397" t="str">
        <f t="shared" si="26"/>
        <v>NO</v>
      </c>
      <c r="AI75" s="397">
        <f t="shared" si="27"/>
        <v>0</v>
      </c>
      <c r="AJ75" s="394">
        <f t="shared" si="24"/>
        <v>0</v>
      </c>
      <c r="AK75" s="398">
        <f>IF(COUNTIF(C75:AF75,"&gt;0")&gt;3,SUM(LARGE(C75:AF75,{1,2,3,4})),0)</f>
        <v>0</v>
      </c>
      <c r="AL75" s="28">
        <f t="shared" si="16"/>
        <v>0</v>
      </c>
      <c r="AM75" s="25" t="str">
        <f t="shared" si="17"/>
        <v/>
      </c>
      <c r="AN75" s="25">
        <f t="shared" si="18"/>
        <v>0</v>
      </c>
      <c r="AO75" s="25" t="str">
        <f t="shared" si="19"/>
        <v/>
      </c>
      <c r="AP75" s="208" t="str">
        <f t="shared" si="20"/>
        <v/>
      </c>
      <c r="AQ75" s="214">
        <f t="shared" si="21"/>
        <v>0</v>
      </c>
      <c r="AR75" s="214">
        <f t="shared" si="22"/>
        <v>0</v>
      </c>
      <c r="AS75" s="214">
        <f t="shared" si="23"/>
        <v>0</v>
      </c>
    </row>
    <row r="76" spans="1:45" ht="17.25" thickTop="1" thickBot="1" x14ac:dyDescent="0.3">
      <c r="A76" s="15" t="s">
        <v>48</v>
      </c>
      <c r="B76" s="15" t="s">
        <v>296</v>
      </c>
      <c r="C76" s="496" t="s">
        <v>517</v>
      </c>
      <c r="D76" s="496" t="s">
        <v>517</v>
      </c>
      <c r="E76" s="496" t="s">
        <v>517</v>
      </c>
      <c r="F76" s="496" t="s">
        <v>517</v>
      </c>
      <c r="G76" s="496" t="s">
        <v>517</v>
      </c>
      <c r="H76" s="496" t="s">
        <v>517</v>
      </c>
      <c r="I76" s="496" t="s">
        <v>517</v>
      </c>
      <c r="J76" s="496" t="s">
        <v>517</v>
      </c>
      <c r="K76" s="496" t="s">
        <v>517</v>
      </c>
      <c r="L76" s="496" t="s">
        <v>517</v>
      </c>
      <c r="M76" s="495" t="s">
        <v>517</v>
      </c>
      <c r="N76" s="495" t="s">
        <v>517</v>
      </c>
      <c r="O76" s="495" t="s">
        <v>517</v>
      </c>
      <c r="P76" s="495" t="s">
        <v>517</v>
      </c>
      <c r="Q76" s="495" t="s">
        <v>517</v>
      </c>
      <c r="R76" s="495" t="s">
        <v>517</v>
      </c>
      <c r="S76" s="495" t="s">
        <v>517</v>
      </c>
      <c r="T76" s="495" t="s">
        <v>517</v>
      </c>
      <c r="U76" s="495" t="s">
        <v>517</v>
      </c>
      <c r="V76" s="495" t="s">
        <v>517</v>
      </c>
      <c r="W76" s="495" t="s">
        <v>517</v>
      </c>
      <c r="X76" s="495" t="s">
        <v>517</v>
      </c>
      <c r="Y76" s="495" t="s">
        <v>517</v>
      </c>
      <c r="Z76" s="495" t="s">
        <v>517</v>
      </c>
      <c r="AA76" s="495" t="s">
        <v>517</v>
      </c>
      <c r="AB76" s="495" t="s">
        <v>517</v>
      </c>
      <c r="AC76" s="495" t="s">
        <v>517</v>
      </c>
      <c r="AD76" s="495" t="s">
        <v>517</v>
      </c>
      <c r="AE76" s="251"/>
      <c r="AF76" s="252"/>
      <c r="AG76" s="401">
        <f t="shared" si="25"/>
        <v>0</v>
      </c>
      <c r="AH76" s="397" t="str">
        <f t="shared" si="26"/>
        <v>NO</v>
      </c>
      <c r="AI76" s="397">
        <f t="shared" si="27"/>
        <v>0</v>
      </c>
      <c r="AJ76" s="394">
        <f t="shared" si="24"/>
        <v>0</v>
      </c>
      <c r="AK76" s="398">
        <f>IF(COUNTIF(C76:AF76,"&gt;0")&gt;3,SUM(LARGE(C76:AF76,{1,2,3,4})),0)</f>
        <v>0</v>
      </c>
      <c r="AL76" s="28">
        <f t="shared" si="16"/>
        <v>0</v>
      </c>
      <c r="AM76" s="25" t="str">
        <f t="shared" si="17"/>
        <v/>
      </c>
      <c r="AN76" s="25">
        <f t="shared" si="18"/>
        <v>0</v>
      </c>
      <c r="AO76" s="25" t="str">
        <f t="shared" si="19"/>
        <v/>
      </c>
      <c r="AP76" s="208" t="str">
        <f t="shared" si="20"/>
        <v/>
      </c>
      <c r="AQ76" s="214">
        <f t="shared" si="21"/>
        <v>0</v>
      </c>
      <c r="AR76" s="214">
        <f t="shared" si="22"/>
        <v>0</v>
      </c>
      <c r="AS76" s="214">
        <f t="shared" si="23"/>
        <v>0</v>
      </c>
    </row>
    <row r="77" spans="1:45" ht="17.25" thickTop="1" thickBot="1" x14ac:dyDescent="0.3">
      <c r="A77" s="15" t="s">
        <v>278</v>
      </c>
      <c r="B77" s="15" t="s">
        <v>467</v>
      </c>
      <c r="C77" s="496" t="s">
        <v>517</v>
      </c>
      <c r="D77" s="496" t="s">
        <v>517</v>
      </c>
      <c r="E77" s="496" t="s">
        <v>517</v>
      </c>
      <c r="F77" s="496" t="s">
        <v>517</v>
      </c>
      <c r="G77" s="496" t="s">
        <v>517</v>
      </c>
      <c r="H77" s="496" t="s">
        <v>517</v>
      </c>
      <c r="I77" s="496" t="s">
        <v>517</v>
      </c>
      <c r="J77" s="496" t="s">
        <v>517</v>
      </c>
      <c r="K77" s="496" t="s">
        <v>517</v>
      </c>
      <c r="L77" s="496" t="s">
        <v>517</v>
      </c>
      <c r="M77" s="495" t="s">
        <v>517</v>
      </c>
      <c r="N77" s="495" t="s">
        <v>517</v>
      </c>
      <c r="O77" s="495" t="s">
        <v>517</v>
      </c>
      <c r="P77" s="495" t="s">
        <v>517</v>
      </c>
      <c r="Q77" s="495" t="s">
        <v>517</v>
      </c>
      <c r="R77" s="495" t="s">
        <v>517</v>
      </c>
      <c r="S77" s="495" t="s">
        <v>517</v>
      </c>
      <c r="T77" s="495" t="s">
        <v>517</v>
      </c>
      <c r="U77" s="495" t="s">
        <v>517</v>
      </c>
      <c r="V77" s="495" t="s">
        <v>517</v>
      </c>
      <c r="W77" s="495" t="s">
        <v>517</v>
      </c>
      <c r="X77" s="495" t="s">
        <v>517</v>
      </c>
      <c r="Y77" s="495" t="s">
        <v>517</v>
      </c>
      <c r="Z77" s="495" t="s">
        <v>517</v>
      </c>
      <c r="AA77" s="495" t="s">
        <v>517</v>
      </c>
      <c r="AB77" s="495" t="s">
        <v>517</v>
      </c>
      <c r="AC77" s="495" t="s">
        <v>517</v>
      </c>
      <c r="AD77" s="495" t="s">
        <v>517</v>
      </c>
      <c r="AE77" s="251"/>
      <c r="AF77" s="252"/>
      <c r="AG77" s="401">
        <f t="shared" si="25"/>
        <v>0</v>
      </c>
      <c r="AH77" s="397" t="str">
        <f t="shared" si="26"/>
        <v>NO</v>
      </c>
      <c r="AI77" s="397">
        <f t="shared" si="27"/>
        <v>0</v>
      </c>
      <c r="AJ77" s="394">
        <f t="shared" si="24"/>
        <v>0</v>
      </c>
      <c r="AK77" s="398">
        <f>IF(COUNTIF(C77:AF77,"&gt;0")&gt;3,SUM(LARGE(C77:AF77,{1,2,3,4})),0)</f>
        <v>0</v>
      </c>
      <c r="AL77" s="28">
        <f t="shared" si="16"/>
        <v>0</v>
      </c>
      <c r="AM77" s="25" t="str">
        <f t="shared" si="17"/>
        <v/>
      </c>
      <c r="AN77" s="25">
        <f t="shared" si="18"/>
        <v>0</v>
      </c>
      <c r="AO77" s="25" t="str">
        <f t="shared" si="19"/>
        <v/>
      </c>
      <c r="AP77" s="208" t="str">
        <f t="shared" si="20"/>
        <v/>
      </c>
      <c r="AQ77" s="214">
        <f t="shared" si="21"/>
        <v>0</v>
      </c>
      <c r="AR77" s="214">
        <f t="shared" si="22"/>
        <v>0</v>
      </c>
      <c r="AS77" s="214">
        <f t="shared" si="23"/>
        <v>0</v>
      </c>
    </row>
    <row r="78" spans="1:45" ht="17.25" thickTop="1" thickBot="1" x14ac:dyDescent="0.3">
      <c r="A78" s="395" t="s">
        <v>372</v>
      </c>
      <c r="B78" s="395" t="s">
        <v>373</v>
      </c>
      <c r="C78" s="496" t="s">
        <v>517</v>
      </c>
      <c r="D78" s="496" t="s">
        <v>517</v>
      </c>
      <c r="E78" s="496" t="s">
        <v>517</v>
      </c>
      <c r="F78" s="496" t="s">
        <v>517</v>
      </c>
      <c r="G78" s="496" t="s">
        <v>517</v>
      </c>
      <c r="H78" s="496" t="s">
        <v>517</v>
      </c>
      <c r="I78" s="496" t="s">
        <v>517</v>
      </c>
      <c r="J78" s="496" t="s">
        <v>517</v>
      </c>
      <c r="K78" s="496" t="s">
        <v>517</v>
      </c>
      <c r="L78" s="496" t="s">
        <v>517</v>
      </c>
      <c r="M78" s="495" t="s">
        <v>517</v>
      </c>
      <c r="N78" s="495" t="s">
        <v>517</v>
      </c>
      <c r="O78" s="495" t="s">
        <v>517</v>
      </c>
      <c r="P78" s="495" t="s">
        <v>517</v>
      </c>
      <c r="Q78" s="495" t="s">
        <v>517</v>
      </c>
      <c r="R78" s="495" t="s">
        <v>517</v>
      </c>
      <c r="S78" s="495" t="s">
        <v>517</v>
      </c>
      <c r="T78" s="495" t="s">
        <v>517</v>
      </c>
      <c r="U78" s="495" t="s">
        <v>517</v>
      </c>
      <c r="V78" s="495" t="s">
        <v>517</v>
      </c>
      <c r="W78" s="495" t="s">
        <v>517</v>
      </c>
      <c r="X78" s="495" t="s">
        <v>517</v>
      </c>
      <c r="Y78" s="495" t="s">
        <v>517</v>
      </c>
      <c r="Z78" s="495" t="s">
        <v>517</v>
      </c>
      <c r="AA78" s="495" t="s">
        <v>517</v>
      </c>
      <c r="AB78" s="495" t="s">
        <v>517</v>
      </c>
      <c r="AC78" s="495" t="s">
        <v>517</v>
      </c>
      <c r="AD78" s="495" t="s">
        <v>517</v>
      </c>
      <c r="AE78" s="251"/>
      <c r="AF78" s="252"/>
      <c r="AG78" s="401">
        <f t="shared" si="25"/>
        <v>0</v>
      </c>
      <c r="AH78" s="397" t="str">
        <f t="shared" si="26"/>
        <v>NO</v>
      </c>
      <c r="AI78" s="397">
        <f t="shared" si="27"/>
        <v>0</v>
      </c>
      <c r="AJ78" s="394">
        <f t="shared" si="24"/>
        <v>0</v>
      </c>
      <c r="AK78" s="398">
        <f>IF(COUNTIF(C78:AF78,"&gt;0")&gt;3,SUM(LARGE(C78:AF78,{1,2,3,4})),0)</f>
        <v>0</v>
      </c>
      <c r="AL78" s="28">
        <f t="shared" si="16"/>
        <v>0</v>
      </c>
      <c r="AM78" s="25" t="str">
        <f t="shared" si="17"/>
        <v/>
      </c>
      <c r="AN78" s="25">
        <f t="shared" si="18"/>
        <v>0</v>
      </c>
      <c r="AO78" s="25" t="str">
        <f t="shared" si="19"/>
        <v/>
      </c>
      <c r="AP78" s="208" t="str">
        <f t="shared" si="20"/>
        <v/>
      </c>
      <c r="AQ78" s="214">
        <f t="shared" si="21"/>
        <v>0</v>
      </c>
      <c r="AR78" s="214">
        <f t="shared" si="22"/>
        <v>0</v>
      </c>
      <c r="AS78" s="214">
        <f t="shared" si="23"/>
        <v>0</v>
      </c>
    </row>
    <row r="79" spans="1:45" ht="17.25" thickTop="1" thickBot="1" x14ac:dyDescent="0.3">
      <c r="A79" s="395" t="s">
        <v>439</v>
      </c>
      <c r="B79" s="395" t="s">
        <v>450</v>
      </c>
      <c r="C79" s="496" t="s">
        <v>517</v>
      </c>
      <c r="D79" s="496" t="s">
        <v>517</v>
      </c>
      <c r="E79" s="496" t="s">
        <v>517</v>
      </c>
      <c r="F79" s="496" t="s">
        <v>517</v>
      </c>
      <c r="G79" s="496" t="s">
        <v>517</v>
      </c>
      <c r="H79" s="496" t="s">
        <v>517</v>
      </c>
      <c r="I79" s="496" t="s">
        <v>517</v>
      </c>
      <c r="J79" s="496" t="s">
        <v>517</v>
      </c>
      <c r="K79" s="496" t="s">
        <v>517</v>
      </c>
      <c r="L79" s="496" t="s">
        <v>517</v>
      </c>
      <c r="M79" s="495" t="s">
        <v>517</v>
      </c>
      <c r="N79" s="495" t="s">
        <v>517</v>
      </c>
      <c r="O79" s="495" t="s">
        <v>517</v>
      </c>
      <c r="P79" s="495" t="s">
        <v>517</v>
      </c>
      <c r="Q79" s="495" t="s">
        <v>517</v>
      </c>
      <c r="R79" s="495" t="s">
        <v>517</v>
      </c>
      <c r="S79" s="495" t="s">
        <v>517</v>
      </c>
      <c r="T79" s="495" t="s">
        <v>517</v>
      </c>
      <c r="U79" s="495" t="s">
        <v>517</v>
      </c>
      <c r="V79" s="495" t="s">
        <v>517</v>
      </c>
      <c r="W79" s="495" t="s">
        <v>517</v>
      </c>
      <c r="X79" s="495" t="s">
        <v>517</v>
      </c>
      <c r="Y79" s="495" t="s">
        <v>517</v>
      </c>
      <c r="Z79" s="495" t="s">
        <v>517</v>
      </c>
      <c r="AA79" s="495" t="s">
        <v>517</v>
      </c>
      <c r="AB79" s="495" t="s">
        <v>517</v>
      </c>
      <c r="AC79" s="495" t="s">
        <v>517</v>
      </c>
      <c r="AD79" s="495" t="s">
        <v>517</v>
      </c>
      <c r="AE79" s="251"/>
      <c r="AF79" s="252"/>
      <c r="AG79" s="401">
        <f t="shared" si="25"/>
        <v>0</v>
      </c>
      <c r="AH79" s="397" t="str">
        <f t="shared" si="26"/>
        <v>NO</v>
      </c>
      <c r="AI79" s="397">
        <f t="shared" si="27"/>
        <v>0</v>
      </c>
      <c r="AJ79" s="394">
        <f t="shared" si="24"/>
        <v>0</v>
      </c>
      <c r="AK79" s="398">
        <f>IF(COUNTIF(C79:AF79,"&gt;0")&gt;3,SUM(LARGE(C79:AF79,{1,2,3,4})),0)</f>
        <v>0</v>
      </c>
      <c r="AL79" s="28"/>
      <c r="AM79" s="25"/>
      <c r="AN79" s="25"/>
      <c r="AO79" s="25"/>
      <c r="AP79" s="208"/>
      <c r="AQ79" s="214"/>
      <c r="AR79" s="214"/>
      <c r="AS79" s="214"/>
    </row>
    <row r="80" spans="1:45" ht="17.25" thickTop="1" thickBot="1" x14ac:dyDescent="0.3">
      <c r="A80" s="15" t="s">
        <v>313</v>
      </c>
      <c r="B80" s="15" t="s">
        <v>314</v>
      </c>
      <c r="C80" s="496" t="s">
        <v>517</v>
      </c>
      <c r="D80" s="496" t="s">
        <v>517</v>
      </c>
      <c r="E80" s="496" t="s">
        <v>517</v>
      </c>
      <c r="F80" s="496" t="s">
        <v>517</v>
      </c>
      <c r="G80" s="496" t="s">
        <v>517</v>
      </c>
      <c r="H80" s="496" t="s">
        <v>517</v>
      </c>
      <c r="I80" s="496" t="s">
        <v>517</v>
      </c>
      <c r="J80" s="496" t="s">
        <v>517</v>
      </c>
      <c r="K80" s="496" t="s">
        <v>517</v>
      </c>
      <c r="L80" s="496" t="s">
        <v>517</v>
      </c>
      <c r="M80" s="495" t="s">
        <v>517</v>
      </c>
      <c r="N80" s="495" t="s">
        <v>517</v>
      </c>
      <c r="O80" s="495" t="s">
        <v>517</v>
      </c>
      <c r="P80" s="495" t="s">
        <v>517</v>
      </c>
      <c r="Q80" s="495" t="s">
        <v>517</v>
      </c>
      <c r="R80" s="495" t="s">
        <v>517</v>
      </c>
      <c r="S80" s="495" t="s">
        <v>517</v>
      </c>
      <c r="T80" s="495" t="s">
        <v>517</v>
      </c>
      <c r="U80" s="495" t="s">
        <v>517</v>
      </c>
      <c r="V80" s="495" t="s">
        <v>517</v>
      </c>
      <c r="W80" s="495" t="s">
        <v>517</v>
      </c>
      <c r="X80" s="495" t="s">
        <v>517</v>
      </c>
      <c r="Y80" s="495" t="s">
        <v>517</v>
      </c>
      <c r="Z80" s="495" t="s">
        <v>517</v>
      </c>
      <c r="AA80" s="495" t="s">
        <v>517</v>
      </c>
      <c r="AB80" s="495" t="s">
        <v>517</v>
      </c>
      <c r="AC80" s="495" t="s">
        <v>517</v>
      </c>
      <c r="AD80" s="495" t="s">
        <v>517</v>
      </c>
      <c r="AE80" s="251"/>
      <c r="AF80" s="252"/>
      <c r="AG80" s="401">
        <f t="shared" si="25"/>
        <v>0</v>
      </c>
      <c r="AH80" s="397" t="str">
        <f t="shared" si="26"/>
        <v>NO</v>
      </c>
      <c r="AI80" s="397">
        <f t="shared" si="27"/>
        <v>0</v>
      </c>
      <c r="AJ80" s="394">
        <f t="shared" si="24"/>
        <v>0</v>
      </c>
      <c r="AK80" s="398">
        <f>IF(COUNTIF(C80:AF80,"&gt;0")&gt;3,SUM(LARGE(C80:AF80,{1,2,3,4})),0)</f>
        <v>0</v>
      </c>
      <c r="AL80" s="28"/>
      <c r="AM80" s="25"/>
      <c r="AN80" s="25"/>
      <c r="AO80" s="25"/>
      <c r="AP80" s="208"/>
      <c r="AQ80" s="214"/>
      <c r="AR80" s="214"/>
      <c r="AS80" s="214"/>
    </row>
    <row r="81" spans="1:45" ht="17.25" thickTop="1" thickBot="1" x14ac:dyDescent="0.3">
      <c r="A81" s="15" t="s">
        <v>91</v>
      </c>
      <c r="B81" s="15" t="s">
        <v>163</v>
      </c>
      <c r="C81" s="496" t="s">
        <v>517</v>
      </c>
      <c r="D81" s="496" t="s">
        <v>517</v>
      </c>
      <c r="E81" s="496" t="s">
        <v>517</v>
      </c>
      <c r="F81" s="496" t="s">
        <v>517</v>
      </c>
      <c r="G81" s="496" t="s">
        <v>517</v>
      </c>
      <c r="H81" s="496" t="s">
        <v>517</v>
      </c>
      <c r="I81" s="496" t="s">
        <v>517</v>
      </c>
      <c r="J81" s="496" t="s">
        <v>517</v>
      </c>
      <c r="K81" s="496" t="s">
        <v>517</v>
      </c>
      <c r="L81" s="496" t="s">
        <v>517</v>
      </c>
      <c r="M81" s="495" t="s">
        <v>517</v>
      </c>
      <c r="N81" s="495" t="s">
        <v>517</v>
      </c>
      <c r="O81" s="495" t="s">
        <v>517</v>
      </c>
      <c r="P81" s="495" t="s">
        <v>517</v>
      </c>
      <c r="Q81" s="495" t="s">
        <v>517</v>
      </c>
      <c r="R81" s="495" t="s">
        <v>517</v>
      </c>
      <c r="S81" s="495" t="s">
        <v>517</v>
      </c>
      <c r="T81" s="495" t="s">
        <v>517</v>
      </c>
      <c r="U81" s="495" t="s">
        <v>517</v>
      </c>
      <c r="V81" s="495" t="s">
        <v>517</v>
      </c>
      <c r="W81" s="495" t="s">
        <v>517</v>
      </c>
      <c r="X81" s="495" t="s">
        <v>517</v>
      </c>
      <c r="Y81" s="495" t="s">
        <v>517</v>
      </c>
      <c r="Z81" s="495" t="s">
        <v>517</v>
      </c>
      <c r="AA81" s="495" t="s">
        <v>517</v>
      </c>
      <c r="AB81" s="495" t="s">
        <v>517</v>
      </c>
      <c r="AC81" s="495" t="s">
        <v>517</v>
      </c>
      <c r="AD81" s="495" t="s">
        <v>517</v>
      </c>
      <c r="AE81" s="251"/>
      <c r="AF81" s="252"/>
      <c r="AG81" s="401">
        <f t="shared" si="25"/>
        <v>0</v>
      </c>
      <c r="AH81" s="397" t="str">
        <f t="shared" si="26"/>
        <v>NO</v>
      </c>
      <c r="AI81" s="397">
        <f t="shared" si="27"/>
        <v>0</v>
      </c>
      <c r="AJ81" s="394">
        <f t="shared" si="24"/>
        <v>0</v>
      </c>
      <c r="AK81" s="398">
        <f>IF(COUNTIF(C81:AF81,"&gt;0")&gt;3,SUM(LARGE(C81:AF81,{1,2,3,4})),0)</f>
        <v>0</v>
      </c>
      <c r="AL81" s="28"/>
      <c r="AM81" s="25"/>
      <c r="AN81" s="25"/>
      <c r="AO81" s="25"/>
      <c r="AP81" s="208"/>
      <c r="AQ81" s="214"/>
      <c r="AR81" s="214"/>
      <c r="AS81" s="214"/>
    </row>
    <row r="82" spans="1:45" ht="17.25" thickTop="1" thickBot="1" x14ac:dyDescent="0.3">
      <c r="A82" s="395" t="s">
        <v>368</v>
      </c>
      <c r="B82" s="395" t="s">
        <v>165</v>
      </c>
      <c r="C82" s="496" t="s">
        <v>517</v>
      </c>
      <c r="D82" s="496" t="s">
        <v>517</v>
      </c>
      <c r="E82" s="496" t="s">
        <v>517</v>
      </c>
      <c r="F82" s="496" t="s">
        <v>517</v>
      </c>
      <c r="G82" s="496" t="s">
        <v>517</v>
      </c>
      <c r="H82" s="496" t="s">
        <v>517</v>
      </c>
      <c r="I82" s="496" t="s">
        <v>517</v>
      </c>
      <c r="J82" s="496" t="s">
        <v>517</v>
      </c>
      <c r="K82" s="496" t="s">
        <v>517</v>
      </c>
      <c r="L82" s="496" t="s">
        <v>517</v>
      </c>
      <c r="M82" s="495" t="s">
        <v>517</v>
      </c>
      <c r="N82" s="495" t="s">
        <v>517</v>
      </c>
      <c r="O82" s="495" t="s">
        <v>517</v>
      </c>
      <c r="P82" s="495" t="s">
        <v>517</v>
      </c>
      <c r="Q82" s="495" t="s">
        <v>517</v>
      </c>
      <c r="R82" s="495" t="s">
        <v>517</v>
      </c>
      <c r="S82" s="495" t="s">
        <v>517</v>
      </c>
      <c r="T82" s="495" t="s">
        <v>517</v>
      </c>
      <c r="U82" s="495" t="s">
        <v>517</v>
      </c>
      <c r="V82" s="495" t="s">
        <v>517</v>
      </c>
      <c r="W82" s="495" t="s">
        <v>517</v>
      </c>
      <c r="X82" s="495" t="s">
        <v>517</v>
      </c>
      <c r="Y82" s="495" t="s">
        <v>517</v>
      </c>
      <c r="Z82" s="495" t="s">
        <v>517</v>
      </c>
      <c r="AA82" s="495" t="s">
        <v>517</v>
      </c>
      <c r="AB82" s="495" t="s">
        <v>517</v>
      </c>
      <c r="AC82" s="495" t="s">
        <v>517</v>
      </c>
      <c r="AD82" s="495" t="s">
        <v>517</v>
      </c>
      <c r="AE82" s="251"/>
      <c r="AF82" s="252"/>
      <c r="AG82" s="401">
        <f t="shared" si="25"/>
        <v>0</v>
      </c>
      <c r="AH82" s="397" t="str">
        <f t="shared" si="26"/>
        <v>NO</v>
      </c>
      <c r="AI82" s="397">
        <f t="shared" si="27"/>
        <v>0</v>
      </c>
      <c r="AJ82" s="394">
        <f t="shared" si="24"/>
        <v>0</v>
      </c>
      <c r="AK82" s="398">
        <f>IF(COUNTIF(C82:AF82,"&gt;0")&gt;3,SUM(LARGE(C82:AF82,{1,2,3,4})),0)</f>
        <v>0</v>
      </c>
      <c r="AL82" s="28"/>
      <c r="AM82" s="25"/>
      <c r="AN82" s="25"/>
      <c r="AO82" s="25"/>
      <c r="AP82" s="208"/>
      <c r="AQ82" s="214"/>
      <c r="AR82" s="214"/>
      <c r="AS82" s="214"/>
    </row>
    <row r="83" spans="1:45" ht="17.25" thickTop="1" thickBot="1" x14ac:dyDescent="0.3">
      <c r="A83" s="392" t="s">
        <v>123</v>
      </c>
      <c r="B83" s="392" t="s">
        <v>166</v>
      </c>
      <c r="C83" s="496" t="s">
        <v>517</v>
      </c>
      <c r="D83" s="496" t="s">
        <v>517</v>
      </c>
      <c r="E83" s="496" t="s">
        <v>517</v>
      </c>
      <c r="F83" s="496" t="s">
        <v>517</v>
      </c>
      <c r="G83" s="496" t="s">
        <v>517</v>
      </c>
      <c r="H83" s="496" t="s">
        <v>517</v>
      </c>
      <c r="I83" s="496" t="s">
        <v>517</v>
      </c>
      <c r="J83" s="496" t="s">
        <v>517</v>
      </c>
      <c r="K83" s="496" t="s">
        <v>517</v>
      </c>
      <c r="L83" s="496" t="s">
        <v>517</v>
      </c>
      <c r="M83" s="495" t="s">
        <v>517</v>
      </c>
      <c r="N83" s="495" t="s">
        <v>517</v>
      </c>
      <c r="O83" s="495" t="s">
        <v>517</v>
      </c>
      <c r="P83" s="495" t="s">
        <v>517</v>
      </c>
      <c r="Q83" s="495" t="s">
        <v>517</v>
      </c>
      <c r="R83" s="495" t="s">
        <v>517</v>
      </c>
      <c r="S83" s="495" t="s">
        <v>517</v>
      </c>
      <c r="T83" s="495" t="s">
        <v>517</v>
      </c>
      <c r="U83" s="495" t="s">
        <v>517</v>
      </c>
      <c r="V83" s="495" t="s">
        <v>517</v>
      </c>
      <c r="W83" s="495" t="s">
        <v>517</v>
      </c>
      <c r="X83" s="495" t="s">
        <v>517</v>
      </c>
      <c r="Y83" s="495" t="s">
        <v>517</v>
      </c>
      <c r="Z83" s="495" t="s">
        <v>517</v>
      </c>
      <c r="AA83" s="495" t="s">
        <v>517</v>
      </c>
      <c r="AB83" s="495" t="s">
        <v>517</v>
      </c>
      <c r="AC83" s="495" t="s">
        <v>517</v>
      </c>
      <c r="AD83" s="495" t="s">
        <v>517</v>
      </c>
      <c r="AE83" s="251"/>
      <c r="AF83" s="252"/>
      <c r="AG83" s="401">
        <f t="shared" si="25"/>
        <v>0</v>
      </c>
      <c r="AH83" s="397" t="str">
        <f t="shared" si="26"/>
        <v>NO</v>
      </c>
      <c r="AI83" s="397">
        <f t="shared" si="27"/>
        <v>0</v>
      </c>
      <c r="AJ83" s="394">
        <f t="shared" si="24"/>
        <v>0</v>
      </c>
      <c r="AK83" s="398">
        <f>IF(COUNTIF(C83:AF83,"&gt;0")&gt;3,SUM(LARGE(C83:AF83,{1,2,3,4})),0)</f>
        <v>0</v>
      </c>
      <c r="AL83" s="28"/>
      <c r="AM83" s="25"/>
      <c r="AN83" s="25"/>
      <c r="AO83" s="25"/>
      <c r="AP83" s="208"/>
      <c r="AQ83" s="214"/>
      <c r="AR83" s="214"/>
      <c r="AS83" s="214"/>
    </row>
    <row r="84" spans="1:45" ht="17.25" thickTop="1" thickBot="1" x14ac:dyDescent="0.3">
      <c r="A84" s="15" t="s">
        <v>167</v>
      </c>
      <c r="B84" s="15" t="s">
        <v>168</v>
      </c>
      <c r="C84" s="496" t="s">
        <v>517</v>
      </c>
      <c r="D84" s="496" t="s">
        <v>517</v>
      </c>
      <c r="E84" s="496" t="s">
        <v>517</v>
      </c>
      <c r="F84" s="496" t="s">
        <v>517</v>
      </c>
      <c r="G84" s="496" t="s">
        <v>517</v>
      </c>
      <c r="H84" s="496" t="s">
        <v>517</v>
      </c>
      <c r="I84" s="496" t="s">
        <v>517</v>
      </c>
      <c r="J84" s="496" t="s">
        <v>517</v>
      </c>
      <c r="K84" s="496" t="s">
        <v>517</v>
      </c>
      <c r="L84" s="496" t="s">
        <v>517</v>
      </c>
      <c r="M84" s="495" t="s">
        <v>517</v>
      </c>
      <c r="N84" s="495" t="s">
        <v>517</v>
      </c>
      <c r="O84" s="495" t="s">
        <v>517</v>
      </c>
      <c r="P84" s="495" t="s">
        <v>517</v>
      </c>
      <c r="Q84" s="495" t="s">
        <v>517</v>
      </c>
      <c r="R84" s="495" t="s">
        <v>517</v>
      </c>
      <c r="S84" s="495" t="s">
        <v>517</v>
      </c>
      <c r="T84" s="495" t="s">
        <v>517</v>
      </c>
      <c r="U84" s="495" t="s">
        <v>517</v>
      </c>
      <c r="V84" s="495" t="s">
        <v>517</v>
      </c>
      <c r="W84" s="495" t="s">
        <v>517</v>
      </c>
      <c r="X84" s="495" t="s">
        <v>517</v>
      </c>
      <c r="Y84" s="495" t="s">
        <v>517</v>
      </c>
      <c r="Z84" s="495" t="s">
        <v>517</v>
      </c>
      <c r="AA84" s="495" t="s">
        <v>517</v>
      </c>
      <c r="AB84" s="495" t="s">
        <v>517</v>
      </c>
      <c r="AC84" s="495" t="s">
        <v>517</v>
      </c>
      <c r="AD84" s="495" t="s">
        <v>517</v>
      </c>
      <c r="AE84" s="251"/>
      <c r="AF84" s="252"/>
      <c r="AG84" s="401">
        <f t="shared" si="25"/>
        <v>0</v>
      </c>
      <c r="AH84" s="397" t="str">
        <f t="shared" si="26"/>
        <v>NO</v>
      </c>
      <c r="AI84" s="397">
        <f t="shared" si="27"/>
        <v>0</v>
      </c>
      <c r="AJ84" s="394">
        <f t="shared" si="24"/>
        <v>0</v>
      </c>
      <c r="AK84" s="398">
        <f>IF(COUNTIF(C84:AF84,"&gt;0")&gt;3,SUM(LARGE(C84:AF84,{1,2,3,4})),0)</f>
        <v>0</v>
      </c>
      <c r="AL84" s="28">
        <f t="shared" si="16"/>
        <v>0</v>
      </c>
      <c r="AM84" s="25" t="str">
        <f t="shared" si="17"/>
        <v/>
      </c>
      <c r="AN84" s="25">
        <f t="shared" si="18"/>
        <v>0</v>
      </c>
      <c r="AO84" s="25" t="str">
        <f t="shared" si="19"/>
        <v/>
      </c>
      <c r="AP84" s="208" t="str">
        <f t="shared" si="20"/>
        <v/>
      </c>
      <c r="AQ84" s="214">
        <f t="shared" si="21"/>
        <v>0</v>
      </c>
      <c r="AR84" s="214">
        <f t="shared" si="22"/>
        <v>0</v>
      </c>
      <c r="AS84" s="214">
        <f t="shared" si="23"/>
        <v>0</v>
      </c>
    </row>
    <row r="85" spans="1:45" s="393" customFormat="1" ht="17.25" thickTop="1" thickBot="1" x14ac:dyDescent="0.3">
      <c r="A85" s="395" t="s">
        <v>417</v>
      </c>
      <c r="B85" s="395" t="s">
        <v>118</v>
      </c>
      <c r="C85" s="496" t="s">
        <v>517</v>
      </c>
      <c r="D85" s="496" t="s">
        <v>517</v>
      </c>
      <c r="E85" s="496" t="s">
        <v>517</v>
      </c>
      <c r="F85" s="496" t="s">
        <v>517</v>
      </c>
      <c r="G85" s="496" t="s">
        <v>517</v>
      </c>
      <c r="H85" s="496" t="s">
        <v>517</v>
      </c>
      <c r="I85" s="496" t="s">
        <v>517</v>
      </c>
      <c r="J85" s="496" t="s">
        <v>517</v>
      </c>
      <c r="K85" s="496" t="s">
        <v>517</v>
      </c>
      <c r="L85" s="496" t="s">
        <v>517</v>
      </c>
      <c r="M85" s="495" t="s">
        <v>517</v>
      </c>
      <c r="N85" s="495" t="s">
        <v>517</v>
      </c>
      <c r="O85" s="495" t="s">
        <v>517</v>
      </c>
      <c r="P85" s="495" t="s">
        <v>517</v>
      </c>
      <c r="Q85" s="495" t="s">
        <v>517</v>
      </c>
      <c r="R85" s="495" t="s">
        <v>517</v>
      </c>
      <c r="S85" s="495" t="s">
        <v>517</v>
      </c>
      <c r="T85" s="495" t="s">
        <v>517</v>
      </c>
      <c r="U85" s="495" t="s">
        <v>517</v>
      </c>
      <c r="V85" s="495" t="s">
        <v>517</v>
      </c>
      <c r="W85" s="495" t="s">
        <v>517</v>
      </c>
      <c r="X85" s="495" t="s">
        <v>517</v>
      </c>
      <c r="Y85" s="495" t="s">
        <v>517</v>
      </c>
      <c r="Z85" s="495" t="s">
        <v>517</v>
      </c>
      <c r="AA85" s="495" t="s">
        <v>517</v>
      </c>
      <c r="AB85" s="495" t="s">
        <v>517</v>
      </c>
      <c r="AC85" s="495" t="s">
        <v>517</v>
      </c>
      <c r="AD85" s="495" t="s">
        <v>517</v>
      </c>
      <c r="AE85" s="403"/>
      <c r="AF85" s="404"/>
      <c r="AG85" s="401">
        <f t="shared" si="25"/>
        <v>0</v>
      </c>
      <c r="AH85" s="397" t="str">
        <f t="shared" si="26"/>
        <v>NO</v>
      </c>
      <c r="AI85" s="397">
        <f t="shared" si="27"/>
        <v>0</v>
      </c>
      <c r="AJ85" s="394">
        <f t="shared" si="24"/>
        <v>0</v>
      </c>
      <c r="AK85" s="398">
        <f>IF(COUNTIF(C85:AF85,"&gt;0")&gt;3,SUM(LARGE(C85:AF85,{1,2,3,4})),0)</f>
        <v>0</v>
      </c>
      <c r="AL85" s="399"/>
      <c r="AM85" s="396"/>
      <c r="AN85" s="396"/>
      <c r="AO85" s="396"/>
      <c r="AP85" s="400"/>
      <c r="AQ85" s="402"/>
      <c r="AR85" s="402"/>
      <c r="AS85" s="402"/>
    </row>
    <row r="86" spans="1:45" s="393" customFormat="1" ht="17.25" thickTop="1" thickBot="1" x14ac:dyDescent="0.3">
      <c r="A86" s="395"/>
      <c r="B86" s="395"/>
      <c r="C86" s="496" t="s">
        <v>517</v>
      </c>
      <c r="D86" s="496" t="s">
        <v>517</v>
      </c>
      <c r="E86" s="496" t="s">
        <v>517</v>
      </c>
      <c r="F86" s="496" t="s">
        <v>517</v>
      </c>
      <c r="G86" s="496" t="s">
        <v>517</v>
      </c>
      <c r="H86" s="496" t="s">
        <v>517</v>
      </c>
      <c r="I86" s="496" t="s">
        <v>517</v>
      </c>
      <c r="J86" s="496" t="s">
        <v>517</v>
      </c>
      <c r="K86" s="496" t="s">
        <v>517</v>
      </c>
      <c r="L86" s="496" t="s">
        <v>517</v>
      </c>
      <c r="M86" s="495" t="s">
        <v>517</v>
      </c>
      <c r="N86" s="495" t="s">
        <v>517</v>
      </c>
      <c r="O86" s="495" t="s">
        <v>517</v>
      </c>
      <c r="P86" s="495" t="s">
        <v>517</v>
      </c>
      <c r="Q86" s="495" t="s">
        <v>517</v>
      </c>
      <c r="R86" s="495" t="s">
        <v>517</v>
      </c>
      <c r="S86" s="495" t="s">
        <v>517</v>
      </c>
      <c r="T86" s="495" t="s">
        <v>517</v>
      </c>
      <c r="U86" s="495" t="s">
        <v>517</v>
      </c>
      <c r="V86" s="495" t="s">
        <v>517</v>
      </c>
      <c r="W86" s="495" t="s">
        <v>517</v>
      </c>
      <c r="X86" s="495" t="s">
        <v>517</v>
      </c>
      <c r="Y86" s="495" t="s">
        <v>517</v>
      </c>
      <c r="Z86" s="495" t="s">
        <v>517</v>
      </c>
      <c r="AA86" s="495" t="s">
        <v>517</v>
      </c>
      <c r="AB86" s="495" t="s">
        <v>517</v>
      </c>
      <c r="AC86" s="495" t="s">
        <v>517</v>
      </c>
      <c r="AD86" s="495" t="s">
        <v>517</v>
      </c>
      <c r="AE86" s="403"/>
      <c r="AF86" s="404"/>
      <c r="AG86" s="401">
        <f t="shared" si="25"/>
        <v>0</v>
      </c>
      <c r="AH86" s="397" t="str">
        <f t="shared" si="26"/>
        <v>NO</v>
      </c>
      <c r="AI86" s="397">
        <f t="shared" si="27"/>
        <v>0</v>
      </c>
      <c r="AJ86" s="394">
        <f t="shared" si="24"/>
        <v>0</v>
      </c>
      <c r="AK86" s="398">
        <f>IF(COUNTIF(C86:AF86,"&gt;0")&gt;3,SUM(LARGE(C86:AF86,{1,2,3,4})),0)</f>
        <v>0</v>
      </c>
      <c r="AL86" s="399"/>
      <c r="AM86" s="396"/>
      <c r="AN86" s="396"/>
      <c r="AO86" s="396"/>
      <c r="AP86" s="400"/>
      <c r="AQ86" s="402"/>
      <c r="AR86" s="402"/>
      <c r="AS86" s="402"/>
    </row>
    <row r="87" spans="1:45" s="393" customFormat="1" ht="17.25" thickTop="1" thickBot="1" x14ac:dyDescent="0.3">
      <c r="A87" s="395"/>
      <c r="B87" s="395"/>
      <c r="C87" s="496" t="s">
        <v>517</v>
      </c>
      <c r="D87" s="496" t="s">
        <v>517</v>
      </c>
      <c r="E87" s="496" t="s">
        <v>517</v>
      </c>
      <c r="F87" s="496" t="s">
        <v>517</v>
      </c>
      <c r="G87" s="496" t="s">
        <v>517</v>
      </c>
      <c r="H87" s="496" t="s">
        <v>517</v>
      </c>
      <c r="I87" s="496" t="s">
        <v>517</v>
      </c>
      <c r="J87" s="496" t="s">
        <v>517</v>
      </c>
      <c r="K87" s="496" t="s">
        <v>517</v>
      </c>
      <c r="L87" s="496" t="s">
        <v>517</v>
      </c>
      <c r="M87" s="495" t="s">
        <v>517</v>
      </c>
      <c r="N87" s="495" t="s">
        <v>517</v>
      </c>
      <c r="O87" s="495" t="s">
        <v>517</v>
      </c>
      <c r="P87" s="495" t="s">
        <v>517</v>
      </c>
      <c r="Q87" s="495" t="s">
        <v>517</v>
      </c>
      <c r="R87" s="495" t="s">
        <v>517</v>
      </c>
      <c r="S87" s="495" t="s">
        <v>517</v>
      </c>
      <c r="T87" s="495" t="s">
        <v>517</v>
      </c>
      <c r="U87" s="495" t="s">
        <v>517</v>
      </c>
      <c r="V87" s="495" t="s">
        <v>517</v>
      </c>
      <c r="W87" s="495" t="s">
        <v>517</v>
      </c>
      <c r="X87" s="495" t="s">
        <v>517</v>
      </c>
      <c r="Y87" s="495" t="s">
        <v>517</v>
      </c>
      <c r="Z87" s="495" t="s">
        <v>517</v>
      </c>
      <c r="AA87" s="495" t="s">
        <v>517</v>
      </c>
      <c r="AB87" s="495" t="s">
        <v>517</v>
      </c>
      <c r="AC87" s="495" t="s">
        <v>517</v>
      </c>
      <c r="AD87" s="495" t="s">
        <v>517</v>
      </c>
      <c r="AE87" s="403"/>
      <c r="AF87" s="404"/>
      <c r="AG87" s="401">
        <f t="shared" si="25"/>
        <v>0</v>
      </c>
      <c r="AH87" s="397" t="str">
        <f t="shared" si="26"/>
        <v>NO</v>
      </c>
      <c r="AI87" s="397">
        <f t="shared" si="27"/>
        <v>0</v>
      </c>
      <c r="AJ87" s="394">
        <f t="shared" si="24"/>
        <v>0</v>
      </c>
      <c r="AK87" s="398">
        <f>IF(COUNTIF(C87:AF87,"&gt;0")&gt;3,SUM(LARGE(C87:AF87,{1,2,3,4})),0)</f>
        <v>0</v>
      </c>
      <c r="AL87" s="399"/>
      <c r="AM87" s="396"/>
      <c r="AN87" s="396"/>
      <c r="AO87" s="396"/>
      <c r="AP87" s="400"/>
      <c r="AQ87" s="402"/>
      <c r="AR87" s="402"/>
      <c r="AS87" s="402"/>
    </row>
    <row r="88" spans="1:45" s="393" customFormat="1" ht="17.25" thickTop="1" thickBot="1" x14ac:dyDescent="0.3">
      <c r="A88" s="395"/>
      <c r="B88" s="395"/>
      <c r="C88" s="496" t="s">
        <v>517</v>
      </c>
      <c r="D88" s="496" t="s">
        <v>517</v>
      </c>
      <c r="E88" s="496" t="s">
        <v>517</v>
      </c>
      <c r="F88" s="496" t="s">
        <v>517</v>
      </c>
      <c r="G88" s="496" t="s">
        <v>517</v>
      </c>
      <c r="H88" s="496" t="s">
        <v>517</v>
      </c>
      <c r="I88" s="496" t="s">
        <v>517</v>
      </c>
      <c r="J88" s="496" t="s">
        <v>517</v>
      </c>
      <c r="K88" s="496" t="s">
        <v>517</v>
      </c>
      <c r="L88" s="496" t="s">
        <v>517</v>
      </c>
      <c r="M88" s="495" t="s">
        <v>517</v>
      </c>
      <c r="N88" s="495" t="s">
        <v>517</v>
      </c>
      <c r="O88" s="495" t="s">
        <v>517</v>
      </c>
      <c r="P88" s="495" t="s">
        <v>517</v>
      </c>
      <c r="Q88" s="495" t="s">
        <v>517</v>
      </c>
      <c r="R88" s="495" t="s">
        <v>517</v>
      </c>
      <c r="S88" s="495" t="s">
        <v>517</v>
      </c>
      <c r="T88" s="495" t="s">
        <v>517</v>
      </c>
      <c r="U88" s="495" t="s">
        <v>517</v>
      </c>
      <c r="V88" s="495" t="s">
        <v>517</v>
      </c>
      <c r="W88" s="495" t="s">
        <v>517</v>
      </c>
      <c r="X88" s="495" t="s">
        <v>517</v>
      </c>
      <c r="Y88" s="495" t="s">
        <v>517</v>
      </c>
      <c r="Z88" s="495" t="s">
        <v>517</v>
      </c>
      <c r="AA88" s="495" t="s">
        <v>517</v>
      </c>
      <c r="AB88" s="495" t="s">
        <v>517</v>
      </c>
      <c r="AC88" s="495" t="s">
        <v>517</v>
      </c>
      <c r="AD88" s="495" t="s">
        <v>517</v>
      </c>
      <c r="AE88" s="403"/>
      <c r="AF88" s="404"/>
      <c r="AG88" s="401">
        <f t="shared" si="25"/>
        <v>0</v>
      </c>
      <c r="AH88" s="397" t="str">
        <f t="shared" si="26"/>
        <v>NO</v>
      </c>
      <c r="AI88" s="397">
        <f t="shared" si="27"/>
        <v>0</v>
      </c>
      <c r="AJ88" s="394">
        <f t="shared" si="24"/>
        <v>0</v>
      </c>
      <c r="AK88" s="398">
        <f>IF(COUNTIF(C88:AF88,"&gt;0")&gt;3,SUM(LARGE(C88:AF88,{1,2,3,4})),0)</f>
        <v>0</v>
      </c>
      <c r="AL88" s="399"/>
      <c r="AM88" s="396"/>
      <c r="AN88" s="396"/>
      <c r="AO88" s="396"/>
      <c r="AP88" s="400"/>
      <c r="AQ88" s="402"/>
      <c r="AR88" s="402"/>
      <c r="AS88" s="402"/>
    </row>
    <row r="89" spans="1:45" ht="17.25" thickTop="1" thickBot="1" x14ac:dyDescent="0.3">
      <c r="A89" s="395"/>
      <c r="B89" s="395"/>
      <c r="C89" s="496" t="s">
        <v>517</v>
      </c>
      <c r="D89" s="496" t="s">
        <v>517</v>
      </c>
      <c r="E89" s="496" t="s">
        <v>517</v>
      </c>
      <c r="F89" s="496" t="s">
        <v>517</v>
      </c>
      <c r="G89" s="496" t="s">
        <v>517</v>
      </c>
      <c r="H89" s="496" t="s">
        <v>517</v>
      </c>
      <c r="I89" s="496" t="s">
        <v>517</v>
      </c>
      <c r="J89" s="496" t="s">
        <v>517</v>
      </c>
      <c r="K89" s="496" t="s">
        <v>517</v>
      </c>
      <c r="L89" s="496" t="s">
        <v>517</v>
      </c>
      <c r="M89" s="495" t="s">
        <v>517</v>
      </c>
      <c r="N89" s="495" t="s">
        <v>517</v>
      </c>
      <c r="O89" s="495" t="s">
        <v>517</v>
      </c>
      <c r="P89" s="495" t="s">
        <v>517</v>
      </c>
      <c r="Q89" s="495" t="s">
        <v>517</v>
      </c>
      <c r="R89" s="495" t="s">
        <v>517</v>
      </c>
      <c r="S89" s="495" t="s">
        <v>517</v>
      </c>
      <c r="T89" s="495" t="s">
        <v>517</v>
      </c>
      <c r="U89" s="495" t="s">
        <v>517</v>
      </c>
      <c r="V89" s="495" t="s">
        <v>517</v>
      </c>
      <c r="W89" s="495" t="s">
        <v>517</v>
      </c>
      <c r="X89" s="495" t="s">
        <v>517</v>
      </c>
      <c r="Y89" s="495" t="s">
        <v>517</v>
      </c>
      <c r="Z89" s="495" t="s">
        <v>517</v>
      </c>
      <c r="AA89" s="495" t="s">
        <v>517</v>
      </c>
      <c r="AB89" s="495" t="s">
        <v>517</v>
      </c>
      <c r="AC89" s="495" t="s">
        <v>517</v>
      </c>
      <c r="AD89" s="495" t="s">
        <v>517</v>
      </c>
      <c r="AE89" s="251"/>
      <c r="AF89" s="252"/>
      <c r="AG89" s="401">
        <f t="shared" si="25"/>
        <v>0</v>
      </c>
      <c r="AH89" s="397" t="str">
        <f t="shared" si="26"/>
        <v>NO</v>
      </c>
      <c r="AI89" s="397">
        <f t="shared" si="27"/>
        <v>0</v>
      </c>
      <c r="AJ89" s="394">
        <f t="shared" si="24"/>
        <v>0</v>
      </c>
      <c r="AK89" s="398">
        <f>IF(COUNTIF(C89:AF89,"&gt;0")&gt;3,SUM(LARGE(C89:AF89,{1,2,3,4})),0)</f>
        <v>0</v>
      </c>
      <c r="AL89" s="28">
        <f t="shared" si="16"/>
        <v>0</v>
      </c>
      <c r="AM89" s="25" t="str">
        <f t="shared" si="17"/>
        <v/>
      </c>
      <c r="AN89" s="25">
        <f t="shared" si="18"/>
        <v>0</v>
      </c>
      <c r="AO89" s="25" t="str">
        <f t="shared" si="19"/>
        <v/>
      </c>
      <c r="AP89" s="208" t="str">
        <f t="shared" si="20"/>
        <v/>
      </c>
      <c r="AQ89" s="214">
        <f t="shared" si="21"/>
        <v>0</v>
      </c>
      <c r="AR89" s="214">
        <f t="shared" si="22"/>
        <v>0</v>
      </c>
      <c r="AS89" s="214">
        <f t="shared" si="23"/>
        <v>0</v>
      </c>
    </row>
    <row r="90" spans="1:45" ht="17.25" thickTop="1" thickBot="1" x14ac:dyDescent="0.3">
      <c r="A90" s="665" t="s">
        <v>174</v>
      </c>
      <c r="B90" s="665"/>
      <c r="C90" s="151">
        <f t="shared" ref="C90:AF90" si="28">COUNT(C6:C89)</f>
        <v>7</v>
      </c>
      <c r="D90" s="151">
        <f t="shared" si="28"/>
        <v>5</v>
      </c>
      <c r="E90" s="151">
        <f t="shared" si="28"/>
        <v>6</v>
      </c>
      <c r="F90" s="151">
        <f t="shared" si="28"/>
        <v>6</v>
      </c>
      <c r="G90" s="151">
        <f t="shared" si="28"/>
        <v>4</v>
      </c>
      <c r="H90" s="32">
        <f t="shared" si="28"/>
        <v>4</v>
      </c>
      <c r="I90" s="32">
        <f t="shared" si="28"/>
        <v>3</v>
      </c>
      <c r="J90" s="32">
        <f t="shared" si="28"/>
        <v>5</v>
      </c>
      <c r="K90" s="32">
        <f t="shared" si="28"/>
        <v>2</v>
      </c>
      <c r="L90" s="32">
        <f t="shared" si="28"/>
        <v>4</v>
      </c>
      <c r="M90" s="32">
        <f t="shared" si="28"/>
        <v>4</v>
      </c>
      <c r="N90" s="32">
        <f t="shared" si="28"/>
        <v>5</v>
      </c>
      <c r="O90" s="32">
        <f t="shared" si="28"/>
        <v>7</v>
      </c>
      <c r="P90" s="32">
        <f t="shared" si="28"/>
        <v>1</v>
      </c>
      <c r="Q90" s="32">
        <f t="shared" si="28"/>
        <v>5</v>
      </c>
      <c r="R90" s="32">
        <f t="shared" si="28"/>
        <v>1</v>
      </c>
      <c r="S90" s="32">
        <f t="shared" si="28"/>
        <v>4</v>
      </c>
      <c r="T90" s="32">
        <f t="shared" si="28"/>
        <v>8</v>
      </c>
      <c r="U90" s="32">
        <f t="shared" si="28"/>
        <v>2</v>
      </c>
      <c r="V90" s="32">
        <f t="shared" si="28"/>
        <v>1</v>
      </c>
      <c r="W90" s="32">
        <f t="shared" si="28"/>
        <v>5</v>
      </c>
      <c r="X90" s="32">
        <f t="shared" si="28"/>
        <v>1</v>
      </c>
      <c r="Y90" s="32">
        <f t="shared" si="28"/>
        <v>2</v>
      </c>
      <c r="Z90" s="32">
        <f t="shared" si="28"/>
        <v>5</v>
      </c>
      <c r="AA90" s="608">
        <f t="shared" si="28"/>
        <v>2</v>
      </c>
      <c r="AB90" s="613">
        <f t="shared" si="28"/>
        <v>6</v>
      </c>
      <c r="AC90" s="613">
        <f t="shared" si="28"/>
        <v>4</v>
      </c>
      <c r="AD90" s="613">
        <f t="shared" si="28"/>
        <v>1</v>
      </c>
      <c r="AE90" s="613">
        <f t="shared" si="28"/>
        <v>0</v>
      </c>
      <c r="AF90" s="613">
        <f t="shared" si="28"/>
        <v>0</v>
      </c>
      <c r="AG90" s="198"/>
      <c r="AH90" s="26"/>
      <c r="AI90" s="152">
        <f>SUM(AI6:AI89)</f>
        <v>17</v>
      </c>
      <c r="AJ90" s="17">
        <v>110</v>
      </c>
      <c r="AK90" s="18"/>
      <c r="AL90" s="29">
        <f>COUNTIF(D90:Z90,"&gt;0")</f>
        <v>23</v>
      </c>
      <c r="AM90" s="30" t="str">
        <f t="shared" si="17"/>
        <v>YES</v>
      </c>
      <c r="AN90" s="30">
        <f>COUNTIF(D90:Z90,"&gt;298")</f>
        <v>0</v>
      </c>
      <c r="AO90" s="30" t="str">
        <f t="shared" si="19"/>
        <v/>
      </c>
      <c r="AP90" s="31" t="str">
        <f t="shared" si="20"/>
        <v>YES</v>
      </c>
      <c r="AQ90" s="214"/>
      <c r="AR90" s="214"/>
      <c r="AS90" s="214"/>
    </row>
    <row r="91" spans="1:45" ht="15.75" thickTop="1" x14ac:dyDescent="0.25">
      <c r="D91" s="1"/>
      <c r="V91" s="2"/>
      <c r="W91" s="2"/>
      <c r="AH91" s="3"/>
      <c r="AI91" s="3"/>
    </row>
    <row r="92" spans="1:45" x14ac:dyDescent="0.25">
      <c r="D92" s="1"/>
      <c r="V92" s="2"/>
      <c r="W92" s="2"/>
      <c r="AH92" s="3"/>
      <c r="AI92" s="3"/>
    </row>
    <row r="93" spans="1:45" x14ac:dyDescent="0.25">
      <c r="D93" s="1"/>
      <c r="V93" s="2"/>
      <c r="W93" s="2"/>
      <c r="AH93" s="3"/>
      <c r="AI93" s="3"/>
    </row>
    <row r="94" spans="1:45" x14ac:dyDescent="0.25">
      <c r="D94" s="1"/>
      <c r="V94" s="2"/>
      <c r="W94" s="2"/>
      <c r="AH94" s="3"/>
      <c r="AI94" s="3"/>
    </row>
  </sheetData>
  <sortState ref="A6:AK89">
    <sortCondition descending="1" ref="AK6:AK89"/>
    <sortCondition descending="1" ref="AJ6:AJ89"/>
  </sortState>
  <mergeCells count="8">
    <mergeCell ref="A90:B90"/>
    <mergeCell ref="T1:AJ1"/>
    <mergeCell ref="AH2:AT2"/>
    <mergeCell ref="B1:N1"/>
    <mergeCell ref="B2:Q2"/>
    <mergeCell ref="R2:AG2"/>
    <mergeCell ref="AQ4:AS4"/>
    <mergeCell ref="AQ3:A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2" workbookViewId="0">
      <selection activeCell="J34" sqref="J34"/>
    </sheetView>
  </sheetViews>
  <sheetFormatPr defaultRowHeight="15" x14ac:dyDescent="0.25"/>
  <cols>
    <col min="1" max="1" width="5.5703125" customWidth="1"/>
    <col min="2" max="3" width="10.140625" bestFit="1" customWidth="1"/>
    <col min="4" max="4" width="4.140625" bestFit="1" customWidth="1"/>
    <col min="5" max="5" width="24.140625" customWidth="1"/>
    <col min="6" max="6" width="14.7109375" bestFit="1" customWidth="1"/>
    <col min="7" max="7" width="12.85546875" bestFit="1" customWidth="1"/>
    <col min="8" max="8" width="14.42578125" customWidth="1"/>
    <col min="9" max="9" width="15.28515625" customWidth="1"/>
    <col min="13" max="13" width="10.28515625" bestFit="1" customWidth="1"/>
    <col min="14" max="14" width="12.140625" customWidth="1"/>
    <col min="15" max="15" width="14" bestFit="1" customWidth="1"/>
    <col min="16" max="16" width="10.42578125" customWidth="1"/>
    <col min="17" max="17" width="10.28515625" bestFit="1" customWidth="1"/>
    <col min="19" max="19" width="12.28515625" customWidth="1"/>
    <col min="20" max="20" width="11.5703125" bestFit="1" customWidth="1"/>
    <col min="24" max="24" width="11.140625" customWidth="1"/>
  </cols>
  <sheetData>
    <row r="1" spans="1:24" ht="20.25" x14ac:dyDescent="0.3">
      <c r="A1" s="1"/>
      <c r="B1" s="1"/>
      <c r="C1" s="1"/>
      <c r="D1" s="1"/>
      <c r="G1" s="689" t="s">
        <v>275</v>
      </c>
      <c r="H1" s="689"/>
      <c r="I1" s="689"/>
      <c r="J1" s="689"/>
      <c r="K1" s="689"/>
      <c r="L1" s="689"/>
      <c r="M1" s="689"/>
      <c r="N1" s="689"/>
      <c r="O1" s="689"/>
    </row>
    <row r="2" spans="1:24" ht="16.5" thickBot="1" x14ac:dyDescent="0.3">
      <c r="A2" s="690" t="s">
        <v>493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24" ht="27" thickTop="1" thickBot="1" x14ac:dyDescent="0.35">
      <c r="A3" s="433" t="s">
        <v>175</v>
      </c>
      <c r="B3" s="171" t="s">
        <v>176</v>
      </c>
      <c r="C3" s="172" t="s">
        <v>177</v>
      </c>
      <c r="D3" s="173" t="s">
        <v>265</v>
      </c>
      <c r="E3" s="174" t="s">
        <v>178</v>
      </c>
      <c r="F3" s="179" t="s">
        <v>179</v>
      </c>
      <c r="G3" s="177" t="s">
        <v>180</v>
      </c>
      <c r="H3" s="177" t="s">
        <v>181</v>
      </c>
      <c r="I3" s="178" t="s">
        <v>182</v>
      </c>
      <c r="J3" s="175" t="s">
        <v>183</v>
      </c>
      <c r="K3" s="176" t="s">
        <v>184</v>
      </c>
      <c r="L3" s="225" t="s">
        <v>185</v>
      </c>
      <c r="M3" s="271" t="s">
        <v>186</v>
      </c>
      <c r="N3" s="272" t="s">
        <v>187</v>
      </c>
      <c r="O3" s="272" t="s">
        <v>188</v>
      </c>
      <c r="P3" s="273" t="s">
        <v>189</v>
      </c>
      <c r="Q3" s="274" t="s">
        <v>190</v>
      </c>
      <c r="S3" s="150" t="s">
        <v>201</v>
      </c>
      <c r="T3" s="150"/>
      <c r="U3" s="150"/>
      <c r="V3" s="150"/>
      <c r="W3" s="150"/>
      <c r="X3" s="150"/>
    </row>
    <row r="4" spans="1:24" ht="28.5" customHeight="1" thickTop="1" thickBot="1" x14ac:dyDescent="0.3">
      <c r="A4" s="434">
        <v>1</v>
      </c>
      <c r="B4" s="435" t="s">
        <v>542</v>
      </c>
      <c r="C4" s="459">
        <v>43169</v>
      </c>
      <c r="D4" s="460"/>
      <c r="E4" s="461" t="s">
        <v>171</v>
      </c>
      <c r="F4" s="436"/>
      <c r="G4" s="436"/>
      <c r="H4" s="436"/>
      <c r="I4" s="436"/>
      <c r="J4" s="437">
        <v>11</v>
      </c>
      <c r="K4" s="437">
        <v>7</v>
      </c>
      <c r="L4" s="438">
        <f t="shared" ref="L4:L27" si="0">SUM(J4:K4)</f>
        <v>18</v>
      </c>
      <c r="M4" s="432">
        <f t="shared" ref="M4:M27" si="1">J4*75</f>
        <v>825</v>
      </c>
      <c r="N4" s="275">
        <f t="shared" ref="N4:N27" si="2">K4*50</f>
        <v>350</v>
      </c>
      <c r="O4" s="276">
        <f t="shared" ref="O4:O27" si="3">SUM(M4:N4)</f>
        <v>1175</v>
      </c>
      <c r="P4" s="277">
        <f t="shared" ref="P4:P27" si="4">O4*40%</f>
        <v>470</v>
      </c>
      <c r="Q4" s="278">
        <f t="shared" ref="Q4:Q27" si="5">O4*60%</f>
        <v>705</v>
      </c>
      <c r="S4" s="411" t="s">
        <v>202</v>
      </c>
      <c r="T4" s="412" t="s">
        <v>203</v>
      </c>
      <c r="U4" s="412" t="s">
        <v>204</v>
      </c>
      <c r="V4" s="412" t="s">
        <v>205</v>
      </c>
      <c r="W4" s="412" t="s">
        <v>206</v>
      </c>
      <c r="X4" s="413" t="s">
        <v>207</v>
      </c>
    </row>
    <row r="5" spans="1:24" ht="20.25" thickTop="1" thickBot="1" x14ac:dyDescent="0.35">
      <c r="A5" s="439">
        <v>2</v>
      </c>
      <c r="B5" s="440" t="s">
        <v>543</v>
      </c>
      <c r="C5" s="462">
        <v>43170</v>
      </c>
      <c r="D5" s="463"/>
      <c r="E5" s="464" t="s">
        <v>192</v>
      </c>
      <c r="F5" s="441"/>
      <c r="G5" s="441"/>
      <c r="H5" s="441"/>
      <c r="I5" s="441"/>
      <c r="J5" s="442">
        <v>10</v>
      </c>
      <c r="K5" s="442">
        <v>5</v>
      </c>
      <c r="L5" s="443">
        <f t="shared" si="0"/>
        <v>15</v>
      </c>
      <c r="M5" s="432">
        <f t="shared" si="1"/>
        <v>750</v>
      </c>
      <c r="N5" s="275">
        <f t="shared" si="2"/>
        <v>250</v>
      </c>
      <c r="O5" s="276">
        <f t="shared" si="3"/>
        <v>1000</v>
      </c>
      <c r="P5" s="277">
        <f t="shared" si="4"/>
        <v>400</v>
      </c>
      <c r="Q5" s="278">
        <f t="shared" si="5"/>
        <v>600</v>
      </c>
      <c r="S5" s="414" t="s">
        <v>191</v>
      </c>
      <c r="T5" s="415">
        <v>15</v>
      </c>
      <c r="U5" s="415">
        <v>21</v>
      </c>
      <c r="V5" s="415">
        <v>21</v>
      </c>
      <c r="W5" s="415">
        <v>24</v>
      </c>
      <c r="X5" s="416">
        <f t="shared" ref="X5:X11" si="6">SUM(T5:W5)</f>
        <v>81</v>
      </c>
    </row>
    <row r="6" spans="1:24" ht="19.5" thickBot="1" x14ac:dyDescent="0.35">
      <c r="A6" s="439">
        <v>3</v>
      </c>
      <c r="B6" s="444" t="s">
        <v>194</v>
      </c>
      <c r="C6" s="462">
        <v>43177</v>
      </c>
      <c r="D6" s="463"/>
      <c r="E6" s="464" t="s">
        <v>523</v>
      </c>
      <c r="F6" s="441"/>
      <c r="G6" s="441"/>
      <c r="H6" s="441"/>
      <c r="I6" s="441"/>
      <c r="J6" s="442">
        <v>4</v>
      </c>
      <c r="K6" s="442">
        <v>6</v>
      </c>
      <c r="L6" s="443">
        <f t="shared" si="0"/>
        <v>10</v>
      </c>
      <c r="M6" s="432">
        <f t="shared" si="1"/>
        <v>300</v>
      </c>
      <c r="N6" s="275">
        <f t="shared" si="2"/>
        <v>300</v>
      </c>
      <c r="O6" s="276">
        <f t="shared" si="3"/>
        <v>600</v>
      </c>
      <c r="P6" s="277">
        <f t="shared" si="4"/>
        <v>240</v>
      </c>
      <c r="Q6" s="278">
        <f t="shared" si="5"/>
        <v>360</v>
      </c>
      <c r="S6" s="417" t="s">
        <v>209</v>
      </c>
      <c r="T6" s="418">
        <v>17</v>
      </c>
      <c r="U6" s="418">
        <v>13</v>
      </c>
      <c r="V6" s="418">
        <v>20</v>
      </c>
      <c r="W6" s="418">
        <v>17</v>
      </c>
      <c r="X6" s="419">
        <f t="shared" si="6"/>
        <v>67</v>
      </c>
    </row>
    <row r="7" spans="1:24" ht="19.5" thickBot="1" x14ac:dyDescent="0.35">
      <c r="A7" s="439">
        <v>4</v>
      </c>
      <c r="B7" s="445" t="s">
        <v>543</v>
      </c>
      <c r="C7" s="462">
        <v>43190</v>
      </c>
      <c r="D7" s="463"/>
      <c r="E7" s="464" t="s">
        <v>524</v>
      </c>
      <c r="F7" s="441"/>
      <c r="G7" s="441"/>
      <c r="H7" s="441"/>
      <c r="I7" s="441"/>
      <c r="J7" s="442">
        <v>15</v>
      </c>
      <c r="K7" s="442">
        <v>6</v>
      </c>
      <c r="L7" s="443">
        <f t="shared" si="0"/>
        <v>21</v>
      </c>
      <c r="M7" s="432">
        <f t="shared" si="1"/>
        <v>1125</v>
      </c>
      <c r="N7" s="275">
        <f t="shared" si="2"/>
        <v>300</v>
      </c>
      <c r="O7" s="276">
        <f t="shared" si="3"/>
        <v>1425</v>
      </c>
      <c r="P7" s="277">
        <f t="shared" si="4"/>
        <v>570</v>
      </c>
      <c r="Q7" s="278">
        <f t="shared" si="5"/>
        <v>855</v>
      </c>
      <c r="S7" s="420" t="s">
        <v>193</v>
      </c>
      <c r="T7" s="421">
        <v>8</v>
      </c>
      <c r="U7" s="421">
        <v>10</v>
      </c>
      <c r="V7" s="421">
        <v>10</v>
      </c>
      <c r="W7" s="421">
        <v>6</v>
      </c>
      <c r="X7" s="422">
        <f t="shared" si="6"/>
        <v>34</v>
      </c>
    </row>
    <row r="8" spans="1:24" ht="19.5" thickBot="1" x14ac:dyDescent="0.35">
      <c r="A8" s="439">
        <v>5</v>
      </c>
      <c r="B8" s="446" t="s">
        <v>542</v>
      </c>
      <c r="C8" s="462">
        <v>43197</v>
      </c>
      <c r="D8" s="463"/>
      <c r="E8" s="464" t="s">
        <v>169</v>
      </c>
      <c r="F8" s="441"/>
      <c r="G8" s="441"/>
      <c r="H8" s="441"/>
      <c r="I8" s="441"/>
      <c r="J8" s="442">
        <v>10</v>
      </c>
      <c r="K8" s="442">
        <v>3</v>
      </c>
      <c r="L8" s="443">
        <f t="shared" si="0"/>
        <v>13</v>
      </c>
      <c r="M8" s="432">
        <f t="shared" si="1"/>
        <v>750</v>
      </c>
      <c r="N8" s="275">
        <f t="shared" si="2"/>
        <v>150</v>
      </c>
      <c r="O8" s="276">
        <f t="shared" si="3"/>
        <v>900</v>
      </c>
      <c r="P8" s="277">
        <f t="shared" si="4"/>
        <v>360</v>
      </c>
      <c r="Q8" s="278">
        <f t="shared" si="5"/>
        <v>540</v>
      </c>
      <c r="S8" s="423" t="s">
        <v>194</v>
      </c>
      <c r="T8" s="424">
        <v>10</v>
      </c>
      <c r="U8" s="424">
        <v>5</v>
      </c>
      <c r="V8" s="424">
        <v>6</v>
      </c>
      <c r="W8" s="424">
        <v>11</v>
      </c>
      <c r="X8" s="425">
        <f t="shared" si="6"/>
        <v>32</v>
      </c>
    </row>
    <row r="9" spans="1:24" ht="19.5" thickBot="1" x14ac:dyDescent="0.35">
      <c r="A9" s="439">
        <v>6</v>
      </c>
      <c r="B9" s="440" t="s">
        <v>544</v>
      </c>
      <c r="C9" s="462">
        <v>43205</v>
      </c>
      <c r="D9" s="463"/>
      <c r="E9" s="464" t="s">
        <v>434</v>
      </c>
      <c r="F9" s="441"/>
      <c r="G9" s="441"/>
      <c r="H9" s="441"/>
      <c r="I9" s="441"/>
      <c r="J9" s="442">
        <v>4</v>
      </c>
      <c r="K9" s="442">
        <v>4</v>
      </c>
      <c r="L9" s="443">
        <f t="shared" si="0"/>
        <v>8</v>
      </c>
      <c r="M9" s="432">
        <f t="shared" si="1"/>
        <v>300</v>
      </c>
      <c r="N9" s="275">
        <f t="shared" si="2"/>
        <v>200</v>
      </c>
      <c r="O9" s="276">
        <f t="shared" si="3"/>
        <v>500</v>
      </c>
      <c r="P9" s="277">
        <f t="shared" si="4"/>
        <v>200</v>
      </c>
      <c r="Q9" s="278">
        <f t="shared" si="5"/>
        <v>300</v>
      </c>
      <c r="S9" s="426" t="s">
        <v>195</v>
      </c>
      <c r="T9" s="427">
        <v>9</v>
      </c>
      <c r="U9" s="427">
        <v>7</v>
      </c>
      <c r="V9" s="427">
        <v>7</v>
      </c>
      <c r="W9" s="427">
        <v>13</v>
      </c>
      <c r="X9" s="428">
        <f t="shared" si="6"/>
        <v>36</v>
      </c>
    </row>
    <row r="10" spans="1:24" ht="19.5" thickBot="1" x14ac:dyDescent="0.35">
      <c r="A10" s="439">
        <v>7</v>
      </c>
      <c r="B10" s="444" t="s">
        <v>194</v>
      </c>
      <c r="C10" s="462">
        <v>43212</v>
      </c>
      <c r="D10" s="463"/>
      <c r="E10" s="464" t="s">
        <v>523</v>
      </c>
      <c r="F10" s="441"/>
      <c r="G10" s="441"/>
      <c r="H10" s="441"/>
      <c r="I10" s="441"/>
      <c r="J10" s="442">
        <v>2</v>
      </c>
      <c r="K10" s="442">
        <v>3</v>
      </c>
      <c r="L10" s="443">
        <f t="shared" si="0"/>
        <v>5</v>
      </c>
      <c r="M10" s="432">
        <f t="shared" si="1"/>
        <v>150</v>
      </c>
      <c r="N10" s="275">
        <f t="shared" si="2"/>
        <v>150</v>
      </c>
      <c r="O10" s="276">
        <f t="shared" si="3"/>
        <v>300</v>
      </c>
      <c r="P10" s="277">
        <f t="shared" si="4"/>
        <v>120</v>
      </c>
      <c r="Q10" s="278">
        <f t="shared" si="5"/>
        <v>180</v>
      </c>
      <c r="S10" s="429" t="s">
        <v>208</v>
      </c>
      <c r="T10" s="430">
        <v>18</v>
      </c>
      <c r="U10" s="430">
        <v>13</v>
      </c>
      <c r="V10" s="430">
        <v>15</v>
      </c>
      <c r="W10" s="430">
        <v>18</v>
      </c>
      <c r="X10" s="431">
        <f t="shared" si="6"/>
        <v>64</v>
      </c>
    </row>
    <row r="11" spans="1:24" ht="19.5" thickBot="1" x14ac:dyDescent="0.35">
      <c r="A11" s="439">
        <v>8</v>
      </c>
      <c r="B11" s="445" t="s">
        <v>542</v>
      </c>
      <c r="C11" s="462">
        <v>43218</v>
      </c>
      <c r="D11" s="463"/>
      <c r="E11" s="464" t="s">
        <v>169</v>
      </c>
      <c r="F11" s="441"/>
      <c r="G11" s="441"/>
      <c r="H11" s="441"/>
      <c r="I11" s="441"/>
      <c r="J11" s="442">
        <v>10</v>
      </c>
      <c r="K11" s="442">
        <v>5</v>
      </c>
      <c r="L11" s="443">
        <f t="shared" si="0"/>
        <v>15</v>
      </c>
      <c r="M11" s="432">
        <f t="shared" si="1"/>
        <v>750</v>
      </c>
      <c r="N11" s="275">
        <f t="shared" si="2"/>
        <v>250</v>
      </c>
      <c r="O11" s="276">
        <f t="shared" si="3"/>
        <v>1000</v>
      </c>
      <c r="P11" s="277">
        <f t="shared" si="4"/>
        <v>400</v>
      </c>
      <c r="Q11" s="278">
        <f t="shared" si="5"/>
        <v>600</v>
      </c>
      <c r="S11" s="602" t="s">
        <v>547</v>
      </c>
      <c r="T11" s="603">
        <v>8</v>
      </c>
      <c r="U11" s="603">
        <v>11</v>
      </c>
      <c r="V11" s="603">
        <v>18</v>
      </c>
      <c r="W11" s="603"/>
      <c r="X11" s="604">
        <f t="shared" si="6"/>
        <v>37</v>
      </c>
    </row>
    <row r="12" spans="1:24" ht="16.5" customHeight="1" thickBot="1" x14ac:dyDescent="0.35">
      <c r="A12" s="439">
        <v>9</v>
      </c>
      <c r="B12" s="447" t="s">
        <v>545</v>
      </c>
      <c r="C12" s="462">
        <v>43219</v>
      </c>
      <c r="D12" s="463"/>
      <c r="E12" s="464" t="s">
        <v>525</v>
      </c>
      <c r="F12" s="441"/>
      <c r="G12" s="441"/>
      <c r="H12" s="441"/>
      <c r="I12" s="441"/>
      <c r="J12" s="442">
        <v>7</v>
      </c>
      <c r="K12" s="442">
        <v>2</v>
      </c>
      <c r="L12" s="443">
        <f t="shared" si="0"/>
        <v>9</v>
      </c>
      <c r="M12" s="432">
        <f t="shared" si="1"/>
        <v>525</v>
      </c>
      <c r="N12" s="275">
        <f t="shared" si="2"/>
        <v>100</v>
      </c>
      <c r="O12" s="276">
        <f t="shared" si="3"/>
        <v>625</v>
      </c>
      <c r="P12" s="277">
        <f t="shared" si="4"/>
        <v>250</v>
      </c>
      <c r="Q12" s="278">
        <f t="shared" si="5"/>
        <v>375</v>
      </c>
      <c r="T12" s="43">
        <f>SUM(T5:T10)</f>
        <v>77</v>
      </c>
      <c r="U12" s="43">
        <f>SUM(U5:U10)</f>
        <v>69</v>
      </c>
      <c r="V12" s="43">
        <f>SUM(V5:V10)</f>
        <v>79</v>
      </c>
      <c r="W12" s="43">
        <f>SUM(W5:W10)</f>
        <v>89</v>
      </c>
      <c r="X12" s="43">
        <f>SUM(X5:X10)</f>
        <v>314</v>
      </c>
    </row>
    <row r="13" spans="1:24" ht="16.5" thickBot="1" x14ac:dyDescent="0.3">
      <c r="A13" s="439">
        <v>10</v>
      </c>
      <c r="B13" s="445" t="s">
        <v>194</v>
      </c>
      <c r="C13" s="462">
        <v>43226</v>
      </c>
      <c r="D13" s="463"/>
      <c r="E13" s="464" t="s">
        <v>523</v>
      </c>
      <c r="F13" s="441"/>
      <c r="G13" s="441"/>
      <c r="H13" s="441"/>
      <c r="I13" s="441"/>
      <c r="J13" s="442">
        <v>2</v>
      </c>
      <c r="K13" s="442">
        <v>4</v>
      </c>
      <c r="L13" s="443">
        <f t="shared" si="0"/>
        <v>6</v>
      </c>
      <c r="M13" s="432">
        <f t="shared" si="1"/>
        <v>150</v>
      </c>
      <c r="N13" s="275">
        <f t="shared" si="2"/>
        <v>200</v>
      </c>
      <c r="O13" s="276">
        <f t="shared" si="3"/>
        <v>350</v>
      </c>
      <c r="P13" s="277">
        <f t="shared" si="4"/>
        <v>140</v>
      </c>
      <c r="Q13" s="278">
        <f t="shared" si="5"/>
        <v>210</v>
      </c>
      <c r="X13" s="242"/>
    </row>
    <row r="14" spans="1:24" ht="16.5" thickBot="1" x14ac:dyDescent="0.3">
      <c r="A14" s="439">
        <v>11</v>
      </c>
      <c r="B14" s="447" t="s">
        <v>544</v>
      </c>
      <c r="C14" s="462">
        <v>43226</v>
      </c>
      <c r="D14" s="463"/>
      <c r="E14" s="464" t="s">
        <v>527</v>
      </c>
      <c r="F14" s="441"/>
      <c r="G14" s="441"/>
      <c r="H14" s="441"/>
      <c r="I14" s="441"/>
      <c r="J14" s="442">
        <v>6</v>
      </c>
      <c r="K14" s="442">
        <v>4</v>
      </c>
      <c r="L14" s="443">
        <f t="shared" si="0"/>
        <v>10</v>
      </c>
      <c r="M14" s="432">
        <f t="shared" si="1"/>
        <v>450</v>
      </c>
      <c r="N14" s="275">
        <f t="shared" si="2"/>
        <v>200</v>
      </c>
      <c r="O14" s="276">
        <f t="shared" si="3"/>
        <v>650</v>
      </c>
      <c r="P14" s="277">
        <f t="shared" si="4"/>
        <v>260</v>
      </c>
      <c r="Q14" s="278">
        <f t="shared" si="5"/>
        <v>390</v>
      </c>
      <c r="X14" s="242"/>
    </row>
    <row r="15" spans="1:24" ht="16.5" thickBot="1" x14ac:dyDescent="0.3">
      <c r="A15" s="439">
        <v>12</v>
      </c>
      <c r="B15" s="440" t="s">
        <v>546</v>
      </c>
      <c r="C15" s="462">
        <v>43232</v>
      </c>
      <c r="D15" s="463"/>
      <c r="E15" s="464" t="s">
        <v>526</v>
      </c>
      <c r="F15" s="441"/>
      <c r="G15" s="441"/>
      <c r="H15" s="441"/>
      <c r="I15" s="441"/>
      <c r="J15" s="442">
        <v>12</v>
      </c>
      <c r="K15" s="442">
        <v>5</v>
      </c>
      <c r="L15" s="443">
        <f t="shared" si="0"/>
        <v>17</v>
      </c>
      <c r="M15" s="432">
        <f t="shared" si="1"/>
        <v>900</v>
      </c>
      <c r="N15" s="275">
        <f t="shared" si="2"/>
        <v>250</v>
      </c>
      <c r="O15" s="276">
        <f t="shared" si="3"/>
        <v>1150</v>
      </c>
      <c r="P15" s="277">
        <f t="shared" si="4"/>
        <v>460</v>
      </c>
      <c r="Q15" s="278">
        <f t="shared" si="5"/>
        <v>690</v>
      </c>
    </row>
    <row r="16" spans="1:24" ht="16.5" thickBot="1" x14ac:dyDescent="0.3">
      <c r="A16" s="439">
        <v>13</v>
      </c>
      <c r="B16" s="446" t="s">
        <v>543</v>
      </c>
      <c r="C16" s="462">
        <v>43233</v>
      </c>
      <c r="D16" s="463"/>
      <c r="E16" s="464" t="s">
        <v>524</v>
      </c>
      <c r="F16" s="441"/>
      <c r="G16" s="441"/>
      <c r="H16" s="441"/>
      <c r="I16" s="441"/>
      <c r="J16" s="442">
        <v>14</v>
      </c>
      <c r="K16" s="442">
        <v>7</v>
      </c>
      <c r="L16" s="443">
        <f t="shared" si="0"/>
        <v>21</v>
      </c>
      <c r="M16" s="432">
        <f t="shared" si="1"/>
        <v>1050</v>
      </c>
      <c r="N16" s="275">
        <f t="shared" si="2"/>
        <v>350</v>
      </c>
      <c r="O16" s="276">
        <f t="shared" si="3"/>
        <v>1400</v>
      </c>
      <c r="P16" s="277">
        <f t="shared" si="4"/>
        <v>560</v>
      </c>
      <c r="Q16" s="278">
        <f t="shared" si="5"/>
        <v>840</v>
      </c>
    </row>
    <row r="17" spans="1:20" ht="16.5" thickBot="1" x14ac:dyDescent="0.3">
      <c r="A17" s="439">
        <v>14</v>
      </c>
      <c r="B17" s="448" t="s">
        <v>547</v>
      </c>
      <c r="C17" s="462">
        <v>43233</v>
      </c>
      <c r="D17" s="463"/>
      <c r="E17" s="464" t="s">
        <v>528</v>
      </c>
      <c r="F17" s="441"/>
      <c r="G17" s="441"/>
      <c r="H17" s="441"/>
      <c r="I17" s="441"/>
      <c r="J17" s="442">
        <v>7</v>
      </c>
      <c r="K17" s="442">
        <v>1</v>
      </c>
      <c r="L17" s="443">
        <f t="shared" si="0"/>
        <v>8</v>
      </c>
      <c r="M17" s="432">
        <f t="shared" si="1"/>
        <v>525</v>
      </c>
      <c r="N17" s="275">
        <f t="shared" si="2"/>
        <v>50</v>
      </c>
      <c r="O17" s="276">
        <f t="shared" si="3"/>
        <v>575</v>
      </c>
      <c r="P17" s="277">
        <f t="shared" si="4"/>
        <v>230</v>
      </c>
      <c r="Q17" s="278">
        <f t="shared" si="5"/>
        <v>345</v>
      </c>
    </row>
    <row r="18" spans="1:20" ht="16.5" thickBot="1" x14ac:dyDescent="0.3">
      <c r="A18" s="439">
        <v>15</v>
      </c>
      <c r="B18" s="444" t="s">
        <v>542</v>
      </c>
      <c r="C18" s="462">
        <v>43239</v>
      </c>
      <c r="D18" s="463"/>
      <c r="E18" s="464" t="s">
        <v>171</v>
      </c>
      <c r="F18" s="441"/>
      <c r="G18" s="441"/>
      <c r="H18" s="441"/>
      <c r="I18" s="441"/>
      <c r="J18" s="442">
        <v>13</v>
      </c>
      <c r="K18" s="442">
        <v>5</v>
      </c>
      <c r="L18" s="443">
        <f t="shared" si="0"/>
        <v>18</v>
      </c>
      <c r="M18" s="432">
        <f t="shared" si="1"/>
        <v>975</v>
      </c>
      <c r="N18" s="275">
        <f t="shared" si="2"/>
        <v>250</v>
      </c>
      <c r="O18" s="276">
        <f t="shared" si="3"/>
        <v>1225</v>
      </c>
      <c r="P18" s="277">
        <f t="shared" si="4"/>
        <v>490</v>
      </c>
      <c r="Q18" s="278">
        <f t="shared" si="5"/>
        <v>735</v>
      </c>
    </row>
    <row r="19" spans="1:20" ht="16.5" thickBot="1" x14ac:dyDescent="0.3">
      <c r="A19" s="439">
        <v>16</v>
      </c>
      <c r="B19" s="447" t="s">
        <v>545</v>
      </c>
      <c r="C19" s="462">
        <v>43240</v>
      </c>
      <c r="D19" s="463"/>
      <c r="E19" s="464" t="s">
        <v>529</v>
      </c>
      <c r="F19" s="441"/>
      <c r="G19" s="441"/>
      <c r="H19" s="441"/>
      <c r="I19" s="441"/>
      <c r="J19" s="442">
        <v>6</v>
      </c>
      <c r="K19" s="442">
        <v>1</v>
      </c>
      <c r="L19" s="443">
        <f t="shared" si="0"/>
        <v>7</v>
      </c>
      <c r="M19" s="432">
        <f t="shared" si="1"/>
        <v>450</v>
      </c>
      <c r="N19" s="275">
        <f t="shared" si="2"/>
        <v>50</v>
      </c>
      <c r="O19" s="276">
        <f t="shared" si="3"/>
        <v>500</v>
      </c>
      <c r="P19" s="277">
        <f t="shared" si="4"/>
        <v>200</v>
      </c>
      <c r="Q19" s="278">
        <f t="shared" si="5"/>
        <v>300</v>
      </c>
    </row>
    <row r="20" spans="1:20" ht="15" customHeight="1" thickBot="1" x14ac:dyDescent="0.3">
      <c r="A20" s="439">
        <v>17</v>
      </c>
      <c r="B20" s="440" t="s">
        <v>547</v>
      </c>
      <c r="C20" s="462">
        <v>43247</v>
      </c>
      <c r="D20" s="463"/>
      <c r="E20" s="464" t="s">
        <v>530</v>
      </c>
      <c r="F20" s="441"/>
      <c r="G20" s="441"/>
      <c r="H20" s="441"/>
      <c r="I20" s="441"/>
      <c r="J20" s="442">
        <v>7</v>
      </c>
      <c r="K20" s="442">
        <v>4</v>
      </c>
      <c r="L20" s="443">
        <f t="shared" si="0"/>
        <v>11</v>
      </c>
      <c r="M20" s="432">
        <f t="shared" si="1"/>
        <v>525</v>
      </c>
      <c r="N20" s="275">
        <f t="shared" si="2"/>
        <v>200</v>
      </c>
      <c r="O20" s="276">
        <f t="shared" si="3"/>
        <v>725</v>
      </c>
      <c r="P20" s="277">
        <f t="shared" si="4"/>
        <v>290</v>
      </c>
      <c r="Q20" s="278">
        <f t="shared" si="5"/>
        <v>435</v>
      </c>
    </row>
    <row r="21" spans="1:20" ht="16.5" thickBot="1" x14ac:dyDescent="0.3">
      <c r="A21" s="439">
        <v>18</v>
      </c>
      <c r="B21" s="446" t="s">
        <v>543</v>
      </c>
      <c r="C21" s="462">
        <v>43254</v>
      </c>
      <c r="D21" s="463"/>
      <c r="E21" s="464" t="s">
        <v>192</v>
      </c>
      <c r="F21" s="441"/>
      <c r="G21" s="441"/>
      <c r="H21" s="441"/>
      <c r="I21" s="441"/>
      <c r="J21" s="442">
        <v>16</v>
      </c>
      <c r="K21" s="442">
        <v>8</v>
      </c>
      <c r="L21" s="443">
        <f t="shared" si="0"/>
        <v>24</v>
      </c>
      <c r="M21" s="432">
        <f t="shared" si="1"/>
        <v>1200</v>
      </c>
      <c r="N21" s="275">
        <f t="shared" si="2"/>
        <v>400</v>
      </c>
      <c r="O21" s="276">
        <f t="shared" si="3"/>
        <v>1600</v>
      </c>
      <c r="P21" s="277">
        <f t="shared" si="4"/>
        <v>640</v>
      </c>
      <c r="Q21" s="278">
        <f t="shared" si="5"/>
        <v>960</v>
      </c>
    </row>
    <row r="22" spans="1:20" ht="16.5" thickBot="1" x14ac:dyDescent="0.3">
      <c r="A22" s="439">
        <v>19</v>
      </c>
      <c r="B22" s="445" t="s">
        <v>546</v>
      </c>
      <c r="C22" s="462">
        <v>43254</v>
      </c>
      <c r="D22" s="463"/>
      <c r="E22" s="464" t="s">
        <v>531</v>
      </c>
      <c r="F22" s="441"/>
      <c r="G22" s="441"/>
      <c r="H22" s="441"/>
      <c r="I22" s="441"/>
      <c r="J22" s="442">
        <v>11</v>
      </c>
      <c r="K22" s="442">
        <v>2</v>
      </c>
      <c r="L22" s="443">
        <f t="shared" si="0"/>
        <v>13</v>
      </c>
      <c r="M22" s="432">
        <f t="shared" si="1"/>
        <v>825</v>
      </c>
      <c r="N22" s="275">
        <f t="shared" si="2"/>
        <v>100</v>
      </c>
      <c r="O22" s="276">
        <f t="shared" si="3"/>
        <v>925</v>
      </c>
      <c r="P22" s="277">
        <f t="shared" si="4"/>
        <v>370</v>
      </c>
      <c r="Q22" s="278">
        <f t="shared" si="5"/>
        <v>555</v>
      </c>
      <c r="T22" s="292"/>
    </row>
    <row r="23" spans="1:20" ht="16.5" thickBot="1" x14ac:dyDescent="0.3">
      <c r="A23" s="439">
        <v>20</v>
      </c>
      <c r="B23" s="448" t="s">
        <v>544</v>
      </c>
      <c r="C23" s="462">
        <v>43254</v>
      </c>
      <c r="D23" s="463"/>
      <c r="E23" s="464" t="s">
        <v>532</v>
      </c>
      <c r="F23" s="441"/>
      <c r="G23" s="441"/>
      <c r="H23" s="441"/>
      <c r="I23" s="441"/>
      <c r="J23" s="442">
        <v>5</v>
      </c>
      <c r="K23" s="442">
        <v>1</v>
      </c>
      <c r="L23" s="443">
        <f t="shared" si="0"/>
        <v>6</v>
      </c>
      <c r="M23" s="432">
        <f t="shared" si="1"/>
        <v>375</v>
      </c>
      <c r="N23" s="275">
        <f t="shared" si="2"/>
        <v>50</v>
      </c>
      <c r="O23" s="276">
        <f t="shared" si="3"/>
        <v>425</v>
      </c>
      <c r="P23" s="277">
        <f t="shared" si="4"/>
        <v>170</v>
      </c>
      <c r="Q23" s="278">
        <f t="shared" si="5"/>
        <v>255</v>
      </c>
    </row>
    <row r="24" spans="1:20" ht="16.5" thickBot="1" x14ac:dyDescent="0.3">
      <c r="A24" s="439">
        <v>21</v>
      </c>
      <c r="B24" s="447" t="s">
        <v>194</v>
      </c>
      <c r="C24" s="462">
        <v>43261</v>
      </c>
      <c r="D24" s="463"/>
      <c r="E24" s="464" t="s">
        <v>523</v>
      </c>
      <c r="F24" s="441"/>
      <c r="G24" s="441"/>
      <c r="H24" s="441"/>
      <c r="I24" s="441"/>
      <c r="J24" s="442">
        <v>6</v>
      </c>
      <c r="K24" s="442">
        <v>5</v>
      </c>
      <c r="L24" s="443">
        <f t="shared" si="0"/>
        <v>11</v>
      </c>
      <c r="M24" s="432">
        <f t="shared" si="1"/>
        <v>450</v>
      </c>
      <c r="N24" s="275">
        <f t="shared" si="2"/>
        <v>250</v>
      </c>
      <c r="O24" s="276">
        <f t="shared" si="3"/>
        <v>700</v>
      </c>
      <c r="P24" s="277">
        <f t="shared" si="4"/>
        <v>280</v>
      </c>
      <c r="Q24" s="278">
        <f t="shared" si="5"/>
        <v>420</v>
      </c>
    </row>
    <row r="25" spans="1:20" ht="16.5" thickBot="1" x14ac:dyDescent="0.3">
      <c r="A25" s="439">
        <v>22</v>
      </c>
      <c r="B25" s="448" t="s">
        <v>545</v>
      </c>
      <c r="C25" s="462">
        <v>43275</v>
      </c>
      <c r="D25" s="463"/>
      <c r="E25" s="464" t="s">
        <v>533</v>
      </c>
      <c r="F25" s="441"/>
      <c r="G25" s="441"/>
      <c r="H25" s="441"/>
      <c r="I25" s="441"/>
      <c r="J25" s="442">
        <v>6</v>
      </c>
      <c r="K25" s="442">
        <v>1</v>
      </c>
      <c r="L25" s="443">
        <f t="shared" si="0"/>
        <v>7</v>
      </c>
      <c r="M25" s="432">
        <f t="shared" si="1"/>
        <v>450</v>
      </c>
      <c r="N25" s="275">
        <f t="shared" si="2"/>
        <v>50</v>
      </c>
      <c r="O25" s="276">
        <f t="shared" si="3"/>
        <v>500</v>
      </c>
      <c r="P25" s="277">
        <f t="shared" si="4"/>
        <v>200</v>
      </c>
      <c r="Q25" s="278">
        <f t="shared" si="5"/>
        <v>300</v>
      </c>
    </row>
    <row r="26" spans="1:20" ht="16.5" thickBot="1" x14ac:dyDescent="0.3">
      <c r="A26" s="465">
        <v>23</v>
      </c>
      <c r="B26" s="446" t="s">
        <v>544</v>
      </c>
      <c r="C26" s="462">
        <v>43289</v>
      </c>
      <c r="D26" s="463"/>
      <c r="E26" s="464" t="s">
        <v>534</v>
      </c>
      <c r="F26" s="441"/>
      <c r="G26" s="441"/>
      <c r="H26" s="441"/>
      <c r="I26" s="441"/>
      <c r="J26" s="442">
        <v>5</v>
      </c>
      <c r="K26" s="442">
        <v>2</v>
      </c>
      <c r="L26" s="443">
        <f t="shared" si="0"/>
        <v>7</v>
      </c>
      <c r="M26" s="432">
        <f t="shared" si="1"/>
        <v>375</v>
      </c>
      <c r="N26" s="275">
        <f t="shared" si="2"/>
        <v>100</v>
      </c>
      <c r="O26" s="276">
        <f t="shared" si="3"/>
        <v>475</v>
      </c>
      <c r="P26" s="277">
        <f t="shared" si="4"/>
        <v>190</v>
      </c>
      <c r="Q26" s="278">
        <f t="shared" si="5"/>
        <v>285</v>
      </c>
    </row>
    <row r="27" spans="1:20" ht="16.5" thickBot="1" x14ac:dyDescent="0.3">
      <c r="A27" s="439">
        <v>24</v>
      </c>
      <c r="B27" s="448" t="s">
        <v>546</v>
      </c>
      <c r="C27" s="462">
        <v>43302</v>
      </c>
      <c r="D27" s="463"/>
      <c r="E27" s="464" t="s">
        <v>526</v>
      </c>
      <c r="F27" s="441"/>
      <c r="G27" s="441"/>
      <c r="H27" s="441"/>
      <c r="I27" s="441"/>
      <c r="J27" s="442">
        <v>15</v>
      </c>
      <c r="K27" s="442">
        <v>5</v>
      </c>
      <c r="L27" s="443">
        <f t="shared" si="0"/>
        <v>20</v>
      </c>
      <c r="M27" s="432">
        <f t="shared" si="1"/>
        <v>1125</v>
      </c>
      <c r="N27" s="275">
        <f t="shared" si="2"/>
        <v>250</v>
      </c>
      <c r="O27" s="276">
        <f t="shared" si="3"/>
        <v>1375</v>
      </c>
      <c r="P27" s="277">
        <f t="shared" si="4"/>
        <v>550</v>
      </c>
      <c r="Q27" s="278">
        <f t="shared" si="5"/>
        <v>825</v>
      </c>
    </row>
    <row r="28" spans="1:20" ht="16.5" thickBot="1" x14ac:dyDescent="0.3">
      <c r="A28" s="439">
        <v>25</v>
      </c>
      <c r="B28" s="448" t="s">
        <v>545</v>
      </c>
      <c r="C28" s="462">
        <v>43303</v>
      </c>
      <c r="D28" s="463"/>
      <c r="E28" s="464" t="s">
        <v>525</v>
      </c>
      <c r="F28" s="441"/>
      <c r="G28" s="441"/>
      <c r="H28" s="441"/>
      <c r="I28" s="441"/>
      <c r="J28" s="442">
        <v>11</v>
      </c>
      <c r="K28" s="442">
        <v>2</v>
      </c>
      <c r="L28" s="443">
        <f t="shared" ref="L28:L33" si="7">SUM(J28:K28)</f>
        <v>13</v>
      </c>
      <c r="M28" s="432">
        <f t="shared" ref="M28:M33" si="8">J28*75</f>
        <v>825</v>
      </c>
      <c r="N28" s="275">
        <f t="shared" ref="N28:N33" si="9">K28*50</f>
        <v>100</v>
      </c>
      <c r="O28" s="276">
        <f t="shared" ref="O28:O33" si="10">SUM(M28:N28)</f>
        <v>925</v>
      </c>
      <c r="P28" s="277">
        <f t="shared" ref="P28:P33" si="11">O28*40%</f>
        <v>370</v>
      </c>
      <c r="Q28" s="278">
        <f t="shared" ref="Q28:Q33" si="12">O28*60%</f>
        <v>555</v>
      </c>
    </row>
    <row r="29" spans="1:20" ht="16.5" thickBot="1" x14ac:dyDescent="0.3">
      <c r="A29" s="439">
        <v>26</v>
      </c>
      <c r="B29" s="448" t="s">
        <v>547</v>
      </c>
      <c r="C29" s="462">
        <v>43317</v>
      </c>
      <c r="D29" s="463"/>
      <c r="E29" s="464" t="s">
        <v>528</v>
      </c>
      <c r="F29" s="441"/>
      <c r="G29" s="441"/>
      <c r="H29" s="441"/>
      <c r="I29" s="441"/>
      <c r="J29" s="442">
        <v>12</v>
      </c>
      <c r="K29" s="442">
        <v>6</v>
      </c>
      <c r="L29" s="443">
        <f t="shared" si="7"/>
        <v>18</v>
      </c>
      <c r="M29" s="432">
        <f t="shared" si="8"/>
        <v>900</v>
      </c>
      <c r="N29" s="275">
        <f t="shared" si="9"/>
        <v>300</v>
      </c>
      <c r="O29" s="276">
        <f t="shared" si="10"/>
        <v>1200</v>
      </c>
      <c r="P29" s="277">
        <f t="shared" si="11"/>
        <v>480</v>
      </c>
      <c r="Q29" s="278">
        <f t="shared" si="12"/>
        <v>720</v>
      </c>
    </row>
    <row r="30" spans="1:20" ht="16.5" thickBot="1" x14ac:dyDescent="0.3">
      <c r="A30" s="439">
        <v>27</v>
      </c>
      <c r="B30" s="448" t="s">
        <v>546</v>
      </c>
      <c r="C30" s="462">
        <v>43324</v>
      </c>
      <c r="D30" s="463"/>
      <c r="E30" s="464" t="s">
        <v>526</v>
      </c>
      <c r="F30" s="441"/>
      <c r="G30" s="441"/>
      <c r="H30" s="441"/>
      <c r="I30" s="441"/>
      <c r="J30" s="442">
        <v>13</v>
      </c>
      <c r="K30" s="442">
        <v>4</v>
      </c>
      <c r="L30" s="443">
        <f t="shared" si="7"/>
        <v>17</v>
      </c>
      <c r="M30" s="432">
        <f t="shared" si="8"/>
        <v>975</v>
      </c>
      <c r="N30" s="275">
        <f t="shared" si="9"/>
        <v>200</v>
      </c>
      <c r="O30" s="276">
        <f t="shared" si="10"/>
        <v>1175</v>
      </c>
      <c r="P30" s="277">
        <f t="shared" si="11"/>
        <v>470</v>
      </c>
      <c r="Q30" s="278">
        <f t="shared" si="12"/>
        <v>705</v>
      </c>
    </row>
    <row r="31" spans="1:20" ht="16.5" thickBot="1" x14ac:dyDescent="0.3">
      <c r="A31" s="439">
        <v>28</v>
      </c>
      <c r="B31" s="448" t="s">
        <v>547</v>
      </c>
      <c r="C31" s="462">
        <v>43338</v>
      </c>
      <c r="D31" s="463"/>
      <c r="E31" s="464" t="s">
        <v>530</v>
      </c>
      <c r="F31" s="441"/>
      <c r="G31" s="441"/>
      <c r="H31" s="441"/>
      <c r="I31" s="441"/>
      <c r="J31" s="442">
        <v>9</v>
      </c>
      <c r="K31" s="442">
        <v>1</v>
      </c>
      <c r="L31" s="443">
        <f t="shared" si="7"/>
        <v>10</v>
      </c>
      <c r="M31" s="432">
        <f t="shared" si="8"/>
        <v>675</v>
      </c>
      <c r="N31" s="275">
        <f t="shared" si="9"/>
        <v>50</v>
      </c>
      <c r="O31" s="276">
        <f t="shared" si="10"/>
        <v>725</v>
      </c>
      <c r="P31" s="277">
        <f t="shared" si="11"/>
        <v>290</v>
      </c>
      <c r="Q31" s="278">
        <f t="shared" si="12"/>
        <v>435</v>
      </c>
    </row>
    <row r="32" spans="1:20" ht="16.5" thickBot="1" x14ac:dyDescent="0.3">
      <c r="A32" s="449"/>
      <c r="B32" s="450"/>
      <c r="C32" s="451"/>
      <c r="D32" s="451"/>
      <c r="E32" s="452" t="s">
        <v>535</v>
      </c>
      <c r="F32" s="691" t="s">
        <v>536</v>
      </c>
      <c r="G32" s="692"/>
      <c r="H32" s="692"/>
      <c r="I32" s="692"/>
      <c r="J32" s="452">
        <v>44</v>
      </c>
      <c r="K32" s="452">
        <v>17</v>
      </c>
      <c r="L32" s="443">
        <f t="shared" si="7"/>
        <v>61</v>
      </c>
      <c r="M32" s="432">
        <f t="shared" si="8"/>
        <v>3300</v>
      </c>
      <c r="N32" s="275">
        <f t="shared" si="9"/>
        <v>850</v>
      </c>
      <c r="O32" s="276">
        <f t="shared" si="10"/>
        <v>4150</v>
      </c>
      <c r="P32" s="277">
        <f t="shared" si="11"/>
        <v>1660</v>
      </c>
      <c r="Q32" s="278">
        <f t="shared" si="12"/>
        <v>2490</v>
      </c>
    </row>
    <row r="33" spans="1:20" ht="16.5" thickBot="1" x14ac:dyDescent="0.3">
      <c r="A33" s="453"/>
      <c r="B33" s="454"/>
      <c r="C33" s="701" t="s">
        <v>580</v>
      </c>
      <c r="D33" s="701"/>
      <c r="E33" s="701"/>
      <c r="F33" s="701"/>
      <c r="G33" s="455"/>
      <c r="H33" s="455"/>
      <c r="I33" s="456" t="s">
        <v>196</v>
      </c>
      <c r="J33" s="457">
        <v>1</v>
      </c>
      <c r="K33" s="457"/>
      <c r="L33" s="458">
        <f t="shared" si="7"/>
        <v>1</v>
      </c>
      <c r="M33" s="432">
        <f t="shared" si="8"/>
        <v>75</v>
      </c>
      <c r="N33" s="275">
        <f t="shared" si="9"/>
        <v>0</v>
      </c>
      <c r="O33" s="276">
        <f t="shared" si="10"/>
        <v>75</v>
      </c>
      <c r="P33" s="277">
        <f t="shared" si="11"/>
        <v>30</v>
      </c>
      <c r="Q33" s="278">
        <f t="shared" si="12"/>
        <v>45</v>
      </c>
    </row>
    <row r="34" spans="1:20" ht="16.5" thickTop="1" thickBot="1" x14ac:dyDescent="0.3">
      <c r="A34" s="699" t="s">
        <v>492</v>
      </c>
      <c r="B34" s="699"/>
      <c r="C34" s="699"/>
      <c r="D34" s="699"/>
      <c r="E34" s="699"/>
      <c r="F34" s="699"/>
      <c r="G34" s="699"/>
      <c r="H34" s="699"/>
      <c r="I34" s="700"/>
      <c r="J34" s="321"/>
      <c r="K34" s="321"/>
      <c r="L34" s="322"/>
      <c r="M34" s="316"/>
      <c r="N34" s="317"/>
      <c r="O34" s="318"/>
      <c r="P34" s="319"/>
      <c r="Q34" s="320"/>
    </row>
    <row r="35" spans="1:20" ht="15.75" thickBot="1" x14ac:dyDescent="0.3">
      <c r="A35" s="33"/>
      <c r="B35" s="243"/>
      <c r="C35" s="244"/>
      <c r="D35" s="244"/>
      <c r="E35" s="245"/>
      <c r="F35" s="246"/>
      <c r="G35" s="247"/>
      <c r="H35" s="248"/>
      <c r="I35" s="249" t="s">
        <v>387</v>
      </c>
      <c r="J35" s="268"/>
      <c r="K35" s="269"/>
      <c r="L35" s="270"/>
      <c r="M35" s="279"/>
      <c r="N35" s="280"/>
      <c r="O35" s="281"/>
      <c r="P35" s="282"/>
      <c r="Q35" s="283"/>
    </row>
    <row r="36" spans="1:20" ht="16.5" thickBot="1" x14ac:dyDescent="0.3">
      <c r="A36" s="1"/>
      <c r="B36" s="1"/>
      <c r="C36" s="1"/>
      <c r="D36" s="1"/>
      <c r="F36" s="34"/>
      <c r="G36" s="34"/>
      <c r="H36" s="34"/>
      <c r="I36" s="34"/>
      <c r="J36" s="168">
        <f>SUM(J3:J35)</f>
        <v>294</v>
      </c>
      <c r="K36" s="168">
        <f>SUM(K4:K35)</f>
        <v>126</v>
      </c>
      <c r="L36" s="169">
        <f>SUM(L4:L35)</f>
        <v>420</v>
      </c>
      <c r="M36" s="228">
        <f>SUM(M4:M32)</f>
        <v>21975</v>
      </c>
      <c r="N36" s="228">
        <f>SUM(N4:N32)</f>
        <v>6300</v>
      </c>
      <c r="O36" s="228">
        <f>SUM(M36:N36)</f>
        <v>28275</v>
      </c>
      <c r="P36" s="229">
        <f>SUM(P4:P32)</f>
        <v>11310</v>
      </c>
      <c r="Q36" s="230">
        <f>SUM(Q14:Q27)</f>
        <v>7335</v>
      </c>
      <c r="R36" s="35">
        <f>SUM(P36:Q36)</f>
        <v>18645</v>
      </c>
    </row>
    <row r="37" spans="1:20" ht="17.25" thickTop="1" thickBot="1" x14ac:dyDescent="0.3">
      <c r="A37" s="1"/>
      <c r="B37" s="1"/>
      <c r="C37" s="1"/>
      <c r="D37" s="1"/>
      <c r="F37" s="693"/>
      <c r="G37" s="693"/>
      <c r="H37" s="162" t="s">
        <v>268</v>
      </c>
      <c r="I37" s="163"/>
      <c r="J37" s="163"/>
      <c r="K37" s="163"/>
      <c r="L37" s="163"/>
      <c r="M37" s="164">
        <f>M36*40%</f>
        <v>8790</v>
      </c>
      <c r="N37" s="164">
        <f>N36*40%</f>
        <v>2520</v>
      </c>
      <c r="O37" s="165">
        <f>O36*40%</f>
        <v>11310</v>
      </c>
      <c r="P37" s="34"/>
      <c r="Q37" s="34"/>
      <c r="R37" s="36" t="s">
        <v>197</v>
      </c>
      <c r="S37" s="36"/>
    </row>
    <row r="38" spans="1:20" ht="16.5" thickTop="1" x14ac:dyDescent="0.25">
      <c r="A38" s="1"/>
      <c r="H38" s="161"/>
      <c r="I38" s="678" t="s">
        <v>198</v>
      </c>
      <c r="J38" s="679"/>
      <c r="K38" s="679"/>
      <c r="L38" s="679"/>
      <c r="M38" s="166">
        <f>M36*20%</f>
        <v>4395</v>
      </c>
      <c r="N38" s="166">
        <f>N36*20%</f>
        <v>1260</v>
      </c>
      <c r="O38" s="167">
        <f>O36*20%</f>
        <v>5655</v>
      </c>
      <c r="P38" s="34"/>
      <c r="Q38" s="34"/>
    </row>
    <row r="39" spans="1:20" ht="16.5" thickBot="1" x14ac:dyDescent="0.3">
      <c r="A39" s="1"/>
      <c r="H39" s="161"/>
      <c r="I39" s="697" t="s">
        <v>267</v>
      </c>
      <c r="J39" s="698"/>
      <c r="K39" s="698"/>
      <c r="L39" s="698"/>
      <c r="M39" s="170">
        <f>M36*40%</f>
        <v>8790</v>
      </c>
      <c r="N39" s="170">
        <f>N36*40%</f>
        <v>2520</v>
      </c>
      <c r="O39" s="182">
        <f>O36*40%</f>
        <v>11310</v>
      </c>
      <c r="P39" s="34"/>
      <c r="Q39" s="34"/>
    </row>
    <row r="40" spans="1:20" ht="16.5" thickTop="1" x14ac:dyDescent="0.25">
      <c r="A40" s="1"/>
      <c r="G40" s="188"/>
      <c r="H40" s="189"/>
      <c r="I40" s="685" t="s">
        <v>483</v>
      </c>
      <c r="J40" s="685"/>
      <c r="K40" s="685"/>
      <c r="L40" s="685"/>
      <c r="M40" s="685"/>
      <c r="N40" s="685"/>
      <c r="O40" s="183">
        <f>SUM(L36)</f>
        <v>420</v>
      </c>
      <c r="P40" s="34"/>
      <c r="Q40" s="34"/>
    </row>
    <row r="41" spans="1:20" ht="15.75" x14ac:dyDescent="0.25">
      <c r="A41" s="1"/>
      <c r="G41" s="190"/>
      <c r="H41" s="191"/>
      <c r="I41" s="680" t="s">
        <v>270</v>
      </c>
      <c r="J41" s="680"/>
      <c r="K41" s="680"/>
      <c r="L41" s="680"/>
      <c r="M41" s="680"/>
      <c r="N41" s="680"/>
      <c r="O41" s="184">
        <f>O40*10%</f>
        <v>42</v>
      </c>
      <c r="P41" s="181"/>
      <c r="Q41" s="180" t="s">
        <v>276</v>
      </c>
      <c r="R41" s="180"/>
      <c r="S41" s="180"/>
      <c r="T41" s="180"/>
    </row>
    <row r="42" spans="1:20" ht="21" thickBot="1" x14ac:dyDescent="0.35">
      <c r="A42" s="1"/>
      <c r="G42" s="682" t="s">
        <v>271</v>
      </c>
      <c r="H42" s="683"/>
      <c r="I42" s="683"/>
      <c r="J42" s="683"/>
      <c r="K42" s="683"/>
      <c r="L42" s="684"/>
      <c r="M42" s="684"/>
      <c r="N42" s="684"/>
      <c r="O42" s="185">
        <f>EVEN(O41)</f>
        <v>42</v>
      </c>
      <c r="P42" s="34"/>
      <c r="Q42" s="34"/>
    </row>
    <row r="43" spans="1:20" ht="15.75" customHeight="1" thickTop="1" thickBot="1" x14ac:dyDescent="0.3">
      <c r="A43" s="1"/>
      <c r="B43" s="1"/>
      <c r="C43" s="1"/>
      <c r="D43" s="1"/>
      <c r="F43" s="37"/>
      <c r="G43" s="192"/>
      <c r="H43" s="193"/>
      <c r="I43" s="193"/>
      <c r="J43" s="193"/>
      <c r="K43" s="194"/>
      <c r="L43" s="681" t="s">
        <v>272</v>
      </c>
      <c r="M43" s="680"/>
      <c r="N43" s="680"/>
      <c r="O43" s="186">
        <f>O42/2</f>
        <v>21</v>
      </c>
    </row>
    <row r="44" spans="1:20" ht="15.75" customHeight="1" thickTop="1" thickBot="1" x14ac:dyDescent="0.3">
      <c r="A44" s="1"/>
      <c r="B44" s="686" t="s">
        <v>274</v>
      </c>
      <c r="C44" s="687"/>
      <c r="D44" s="687"/>
      <c r="E44" s="688"/>
      <c r="F44" s="38"/>
      <c r="G44" s="195"/>
      <c r="H44" s="196"/>
      <c r="I44" s="196"/>
      <c r="J44" s="196"/>
      <c r="K44" s="197"/>
      <c r="L44" s="681" t="s">
        <v>273</v>
      </c>
      <c r="M44" s="680"/>
      <c r="N44" s="680"/>
      <c r="O44" s="186">
        <f>O42/2</f>
        <v>21</v>
      </c>
    </row>
    <row r="45" spans="1:20" ht="17.25" thickTop="1" thickBot="1" x14ac:dyDescent="0.3">
      <c r="A45" s="1"/>
      <c r="B45" s="157">
        <v>0.4</v>
      </c>
      <c r="C45" s="676" t="s">
        <v>199</v>
      </c>
      <c r="D45" s="676"/>
      <c r="E45" s="677"/>
      <c r="G45" s="694" t="s">
        <v>277</v>
      </c>
      <c r="H45" s="695"/>
      <c r="I45" s="695"/>
      <c r="J45" s="695"/>
      <c r="K45" s="695"/>
      <c r="L45" s="696"/>
      <c r="M45" s="696"/>
      <c r="N45" s="696"/>
      <c r="O45" s="187"/>
    </row>
    <row r="46" spans="1:20" ht="15.75" thickTop="1" x14ac:dyDescent="0.25">
      <c r="A46" s="1"/>
      <c r="B46" s="157">
        <v>0.2</v>
      </c>
      <c r="C46" s="676" t="s">
        <v>200</v>
      </c>
      <c r="D46" s="676"/>
      <c r="E46" s="677"/>
      <c r="J46" s="39"/>
    </row>
    <row r="47" spans="1:20" ht="32.25" customHeight="1" thickBot="1" x14ac:dyDescent="0.3">
      <c r="A47" s="1"/>
      <c r="B47" s="158">
        <v>0.4</v>
      </c>
      <c r="C47" s="159" t="s">
        <v>269</v>
      </c>
      <c r="D47" s="159"/>
      <c r="E47" s="160"/>
      <c r="J47" s="39"/>
    </row>
    <row r="48" spans="1:20" ht="15.75" thickTop="1" x14ac:dyDescent="0.25">
      <c r="A48" s="1"/>
      <c r="J48" s="258"/>
      <c r="K48" s="258"/>
    </row>
    <row r="49" spans="1:13" ht="15.75" x14ac:dyDescent="0.25">
      <c r="A49" s="1"/>
      <c r="I49" s="259"/>
      <c r="J49" s="260"/>
      <c r="K49" s="260"/>
      <c r="L49" s="259"/>
      <c r="M49" s="40"/>
    </row>
    <row r="50" spans="1:13" ht="15.75" x14ac:dyDescent="0.25">
      <c r="A50" s="1"/>
      <c r="I50" s="259"/>
      <c r="J50" s="259"/>
      <c r="K50" s="260"/>
      <c r="L50" s="259"/>
      <c r="M50" s="41"/>
    </row>
    <row r="51" spans="1:13" ht="15.75" x14ac:dyDescent="0.25">
      <c r="A51" s="1"/>
      <c r="I51" s="259"/>
      <c r="J51" s="259"/>
      <c r="K51" s="259"/>
      <c r="L51" s="259"/>
      <c r="M51" s="40"/>
    </row>
    <row r="52" spans="1:13" x14ac:dyDescent="0.25">
      <c r="A52" s="1"/>
      <c r="M52" s="40"/>
    </row>
    <row r="53" spans="1:13" x14ac:dyDescent="0.25">
      <c r="A53" s="1"/>
      <c r="M53" s="42"/>
    </row>
    <row r="54" spans="1:13" x14ac:dyDescent="0.25">
      <c r="A54" s="1"/>
    </row>
    <row r="55" spans="1:13" x14ac:dyDescent="0.25">
      <c r="A55" s="1"/>
      <c r="B55" s="1"/>
      <c r="C55" s="1"/>
      <c r="D55" s="1"/>
    </row>
    <row r="56" spans="1:13" x14ac:dyDescent="0.25">
      <c r="A56" s="1"/>
      <c r="B56" s="1"/>
      <c r="C56" s="1"/>
      <c r="D56" s="1"/>
    </row>
    <row r="57" spans="1:13" x14ac:dyDescent="0.25">
      <c r="A57" s="1"/>
      <c r="B57" s="1"/>
      <c r="C57" s="1"/>
      <c r="D57" s="1"/>
    </row>
    <row r="58" spans="1:13" x14ac:dyDescent="0.25">
      <c r="A58" s="1"/>
      <c r="B58" s="1"/>
      <c r="C58" s="1"/>
      <c r="D58" s="1"/>
    </row>
  </sheetData>
  <mergeCells count="17">
    <mergeCell ref="G1:O1"/>
    <mergeCell ref="A2:O2"/>
    <mergeCell ref="F32:I32"/>
    <mergeCell ref="F37:G37"/>
    <mergeCell ref="G45:N45"/>
    <mergeCell ref="I39:L39"/>
    <mergeCell ref="C45:E45"/>
    <mergeCell ref="A34:I34"/>
    <mergeCell ref="C33:F33"/>
    <mergeCell ref="C46:E46"/>
    <mergeCell ref="I38:L38"/>
    <mergeCell ref="I41:N41"/>
    <mergeCell ref="L43:N43"/>
    <mergeCell ref="L44:N44"/>
    <mergeCell ref="G42:N42"/>
    <mergeCell ref="I40:N40"/>
    <mergeCell ref="B44:E4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2"/>
  <sheetViews>
    <sheetView topLeftCell="A190" workbookViewId="0">
      <selection activeCell="E207" sqref="E207"/>
    </sheetView>
  </sheetViews>
  <sheetFormatPr defaultRowHeight="15" x14ac:dyDescent="0.25"/>
  <cols>
    <col min="1" max="1" width="15" customWidth="1"/>
    <col min="2" max="2" width="10.42578125" customWidth="1"/>
    <col min="18" max="18" width="10.85546875" bestFit="1" customWidth="1"/>
  </cols>
  <sheetData>
    <row r="1" spans="1:24" ht="15.75" thickTop="1" x14ac:dyDescent="0.25">
      <c r="A1" s="714" t="s">
        <v>210</v>
      </c>
      <c r="B1" s="715"/>
      <c r="C1" s="715"/>
      <c r="D1" s="715"/>
      <c r="E1" s="715"/>
      <c r="F1" s="715"/>
      <c r="G1" s="716"/>
      <c r="H1" s="44"/>
      <c r="I1" s="729" t="s">
        <v>210</v>
      </c>
      <c r="J1" s="730"/>
      <c r="K1" s="730"/>
      <c r="L1" s="730"/>
      <c r="M1" s="731" t="s">
        <v>370</v>
      </c>
      <c r="N1" s="731"/>
      <c r="O1" s="732"/>
      <c r="P1" s="44"/>
      <c r="Q1" s="717" t="s">
        <v>210</v>
      </c>
      <c r="R1" s="718"/>
      <c r="S1" s="718"/>
      <c r="T1" s="718"/>
      <c r="U1" s="718"/>
      <c r="V1" s="718"/>
      <c r="W1" s="719"/>
      <c r="X1" s="44"/>
    </row>
    <row r="2" spans="1:24" ht="15.75" thickBot="1" x14ac:dyDescent="0.3">
      <c r="A2" s="720" t="s">
        <v>211</v>
      </c>
      <c r="B2" s="721"/>
      <c r="C2" s="721"/>
      <c r="D2" s="721"/>
      <c r="E2" s="721"/>
      <c r="F2" s="721"/>
      <c r="G2" s="722"/>
      <c r="H2" s="44"/>
      <c r="I2" s="723" t="s">
        <v>212</v>
      </c>
      <c r="J2" s="724"/>
      <c r="K2" s="724"/>
      <c r="L2" s="724"/>
      <c r="M2" s="724"/>
      <c r="N2" s="724"/>
      <c r="O2" s="725"/>
      <c r="P2" s="44"/>
      <c r="Q2" s="726" t="s">
        <v>213</v>
      </c>
      <c r="R2" s="727"/>
      <c r="S2" s="727"/>
      <c r="T2" s="727"/>
      <c r="U2" s="727"/>
      <c r="V2" s="727"/>
      <c r="W2" s="728"/>
      <c r="X2" s="44"/>
    </row>
    <row r="3" spans="1:24" ht="15.75" thickBot="1" x14ac:dyDescent="0.3">
      <c r="A3" s="45" t="s">
        <v>0</v>
      </c>
      <c r="B3" s="46"/>
      <c r="C3" s="47">
        <v>43170</v>
      </c>
      <c r="D3" s="47">
        <v>43190</v>
      </c>
      <c r="E3" s="47">
        <v>43233</v>
      </c>
      <c r="F3" s="47">
        <v>43254</v>
      </c>
      <c r="G3" s="48"/>
      <c r="H3" s="44"/>
      <c r="I3" s="49" t="s">
        <v>0</v>
      </c>
      <c r="J3" s="50"/>
      <c r="K3" s="51">
        <v>43232</v>
      </c>
      <c r="L3" s="51">
        <v>43254</v>
      </c>
      <c r="M3" s="51">
        <v>43302</v>
      </c>
      <c r="N3" s="51">
        <v>43324</v>
      </c>
      <c r="O3" s="52"/>
      <c r="P3" s="44"/>
      <c r="Q3" s="53" t="s">
        <v>0</v>
      </c>
      <c r="R3" s="54"/>
      <c r="S3" s="55">
        <v>43169</v>
      </c>
      <c r="T3" s="55">
        <v>43197</v>
      </c>
      <c r="U3" s="55">
        <v>43218</v>
      </c>
      <c r="V3" s="55">
        <v>43239</v>
      </c>
      <c r="W3" s="56"/>
      <c r="X3" s="44"/>
    </row>
    <row r="4" spans="1:24" ht="23.25" x14ac:dyDescent="0.25">
      <c r="A4" s="57" t="s">
        <v>4</v>
      </c>
      <c r="B4" s="58" t="s">
        <v>5</v>
      </c>
      <c r="C4" s="59" t="s">
        <v>6</v>
      </c>
      <c r="D4" s="59" t="s">
        <v>214</v>
      </c>
      <c r="E4" s="59" t="s">
        <v>214</v>
      </c>
      <c r="F4" s="59" t="s">
        <v>6</v>
      </c>
      <c r="G4" s="60" t="s">
        <v>7</v>
      </c>
      <c r="H4" s="44"/>
      <c r="I4" s="61" t="s">
        <v>4</v>
      </c>
      <c r="J4" s="62" t="s">
        <v>5</v>
      </c>
      <c r="K4" s="63" t="s">
        <v>215</v>
      </c>
      <c r="L4" s="63" t="s">
        <v>216</v>
      </c>
      <c r="M4" s="63" t="s">
        <v>215</v>
      </c>
      <c r="N4" s="63" t="s">
        <v>215</v>
      </c>
      <c r="O4" s="64" t="s">
        <v>7</v>
      </c>
      <c r="P4" s="44"/>
      <c r="Q4" s="65" t="s">
        <v>4</v>
      </c>
      <c r="R4" s="66" t="s">
        <v>5</v>
      </c>
      <c r="S4" s="67" t="s">
        <v>171</v>
      </c>
      <c r="T4" s="67" t="s">
        <v>169</v>
      </c>
      <c r="U4" s="67" t="s">
        <v>169</v>
      </c>
      <c r="V4" s="67" t="s">
        <v>171</v>
      </c>
      <c r="W4" s="68" t="s">
        <v>7</v>
      </c>
      <c r="X4" s="44"/>
    </row>
    <row r="5" spans="1:24" ht="15.75" x14ac:dyDescent="0.25">
      <c r="A5" s="536" t="s">
        <v>518</v>
      </c>
      <c r="B5" s="537" t="s">
        <v>519</v>
      </c>
      <c r="C5" s="538">
        <v>300</v>
      </c>
      <c r="D5" s="538">
        <v>291</v>
      </c>
      <c r="E5" s="538">
        <v>299</v>
      </c>
      <c r="F5" s="538">
        <v>300</v>
      </c>
      <c r="G5" s="539">
        <f t="shared" ref="G5:G36" si="0">SUM(C5:F5)</f>
        <v>1190</v>
      </c>
      <c r="H5" s="44"/>
      <c r="I5" s="619" t="s">
        <v>244</v>
      </c>
      <c r="J5" s="620" t="s">
        <v>68</v>
      </c>
      <c r="K5" s="508">
        <v>300</v>
      </c>
      <c r="L5" s="508">
        <v>297</v>
      </c>
      <c r="M5" s="508">
        <v>298</v>
      </c>
      <c r="N5" s="508">
        <v>300</v>
      </c>
      <c r="O5" s="621">
        <f t="shared" ref="O5:O23" si="1">SUM(K5:N5)</f>
        <v>1195</v>
      </c>
      <c r="P5" s="44"/>
      <c r="Q5" s="510" t="s">
        <v>104</v>
      </c>
      <c r="R5" s="511" t="s">
        <v>103</v>
      </c>
      <c r="S5" s="508">
        <v>297</v>
      </c>
      <c r="T5" s="508">
        <v>296</v>
      </c>
      <c r="U5" s="508">
        <v>292</v>
      </c>
      <c r="V5" s="508">
        <v>299</v>
      </c>
      <c r="W5" s="512">
        <f t="shared" ref="W5:W43" si="2">SUM(S5:V5)</f>
        <v>1184</v>
      </c>
      <c r="X5" s="44"/>
    </row>
    <row r="6" spans="1:24" ht="15.75" x14ac:dyDescent="0.25">
      <c r="A6" s="369" t="s">
        <v>109</v>
      </c>
      <c r="B6" s="370" t="s">
        <v>108</v>
      </c>
      <c r="C6" s="407">
        <v>298</v>
      </c>
      <c r="D6" s="407">
        <v>292</v>
      </c>
      <c r="E6" s="407">
        <v>297</v>
      </c>
      <c r="F6" s="407">
        <v>296</v>
      </c>
      <c r="G6" s="540">
        <f t="shared" si="0"/>
        <v>1183</v>
      </c>
      <c r="H6" s="44"/>
      <c r="I6" s="81" t="s">
        <v>72</v>
      </c>
      <c r="J6" s="82" t="s">
        <v>73</v>
      </c>
      <c r="K6" s="407">
        <v>299</v>
      </c>
      <c r="L6" s="407">
        <v>296</v>
      </c>
      <c r="M6" s="407">
        <v>300</v>
      </c>
      <c r="N6" s="407">
        <v>293</v>
      </c>
      <c r="O6" s="250">
        <f t="shared" si="1"/>
        <v>1188</v>
      </c>
      <c r="P6" s="44"/>
      <c r="Q6" s="215" t="s">
        <v>37</v>
      </c>
      <c r="R6" s="216" t="s">
        <v>38</v>
      </c>
      <c r="S6" s="407">
        <v>298</v>
      </c>
      <c r="T6" s="407">
        <v>297</v>
      </c>
      <c r="U6" s="407">
        <v>293</v>
      </c>
      <c r="V6" s="407">
        <v>292</v>
      </c>
      <c r="W6" s="513">
        <f t="shared" si="2"/>
        <v>1180</v>
      </c>
      <c r="X6" s="44"/>
    </row>
    <row r="7" spans="1:24" ht="15.75" x14ac:dyDescent="0.25">
      <c r="A7" s="79" t="s">
        <v>154</v>
      </c>
      <c r="B7" s="80" t="s">
        <v>163</v>
      </c>
      <c r="C7" s="407">
        <v>297</v>
      </c>
      <c r="D7" s="407">
        <v>297</v>
      </c>
      <c r="E7" s="407">
        <v>292</v>
      </c>
      <c r="F7" s="407">
        <v>290</v>
      </c>
      <c r="G7" s="540">
        <f t="shared" si="0"/>
        <v>1176</v>
      </c>
      <c r="H7" s="44"/>
      <c r="I7" s="76" t="s">
        <v>388</v>
      </c>
      <c r="J7" s="77" t="s">
        <v>322</v>
      </c>
      <c r="K7" s="407">
        <v>293</v>
      </c>
      <c r="L7" s="407">
        <v>298</v>
      </c>
      <c r="M7" s="407">
        <v>299</v>
      </c>
      <c r="N7" s="407">
        <v>291</v>
      </c>
      <c r="O7" s="250">
        <f t="shared" si="1"/>
        <v>1181</v>
      </c>
      <c r="P7" s="44"/>
      <c r="Q7" s="223" t="s">
        <v>24</v>
      </c>
      <c r="R7" s="224" t="s">
        <v>25</v>
      </c>
      <c r="S7" s="407">
        <v>147</v>
      </c>
      <c r="T7" s="407">
        <v>299</v>
      </c>
      <c r="U7" s="407">
        <v>296</v>
      </c>
      <c r="V7" s="407">
        <v>296</v>
      </c>
      <c r="W7" s="514">
        <f t="shared" si="2"/>
        <v>1038</v>
      </c>
      <c r="X7" s="44"/>
    </row>
    <row r="8" spans="1:24" ht="15.75" x14ac:dyDescent="0.25">
      <c r="A8" s="73" t="s">
        <v>217</v>
      </c>
      <c r="B8" s="74" t="s">
        <v>92</v>
      </c>
      <c r="C8" s="407">
        <v>299</v>
      </c>
      <c r="D8" s="407">
        <v>295</v>
      </c>
      <c r="E8" s="407">
        <v>288</v>
      </c>
      <c r="F8" s="407">
        <v>291</v>
      </c>
      <c r="G8" s="540">
        <f t="shared" si="0"/>
        <v>1173</v>
      </c>
      <c r="H8" s="44"/>
      <c r="I8" s="76" t="s">
        <v>28</v>
      </c>
      <c r="J8" s="77" t="s">
        <v>474</v>
      </c>
      <c r="K8" s="71" t="s">
        <v>517</v>
      </c>
      <c r="L8" s="407">
        <v>300</v>
      </c>
      <c r="M8" s="407">
        <v>292</v>
      </c>
      <c r="N8" s="407">
        <v>299</v>
      </c>
      <c r="O8" s="250">
        <f t="shared" si="1"/>
        <v>891</v>
      </c>
      <c r="P8" s="44"/>
      <c r="Q8" s="215" t="s">
        <v>28</v>
      </c>
      <c r="R8" s="216" t="s">
        <v>29</v>
      </c>
      <c r="S8" s="407">
        <v>147</v>
      </c>
      <c r="T8" s="407">
        <v>294</v>
      </c>
      <c r="U8" s="407">
        <v>300</v>
      </c>
      <c r="V8" s="407">
        <v>295</v>
      </c>
      <c r="W8" s="513">
        <f t="shared" si="2"/>
        <v>1036</v>
      </c>
      <c r="X8" s="44"/>
    </row>
    <row r="9" spans="1:24" ht="15.75" x14ac:dyDescent="0.25">
      <c r="A9" s="79" t="s">
        <v>109</v>
      </c>
      <c r="B9" s="80" t="s">
        <v>121</v>
      </c>
      <c r="C9" s="407">
        <v>147</v>
      </c>
      <c r="D9" s="407">
        <v>298</v>
      </c>
      <c r="E9" s="407">
        <v>300</v>
      </c>
      <c r="F9" s="407">
        <v>297</v>
      </c>
      <c r="G9" s="540">
        <f t="shared" si="0"/>
        <v>1042</v>
      </c>
      <c r="H9" s="44"/>
      <c r="I9" s="76" t="s">
        <v>26</v>
      </c>
      <c r="J9" s="70" t="s">
        <v>75</v>
      </c>
      <c r="K9" s="407">
        <v>298</v>
      </c>
      <c r="L9" s="71" t="s">
        <v>517</v>
      </c>
      <c r="M9" s="407">
        <v>145</v>
      </c>
      <c r="N9" s="407">
        <v>297</v>
      </c>
      <c r="O9" s="250">
        <f t="shared" si="1"/>
        <v>740</v>
      </c>
      <c r="P9" s="44"/>
      <c r="Q9" s="215" t="s">
        <v>97</v>
      </c>
      <c r="R9" s="216" t="s">
        <v>98</v>
      </c>
      <c r="S9" s="407">
        <v>300</v>
      </c>
      <c r="T9" s="71" t="s">
        <v>517</v>
      </c>
      <c r="U9" s="407">
        <v>295</v>
      </c>
      <c r="V9" s="407">
        <v>298</v>
      </c>
      <c r="W9" s="513">
        <f t="shared" si="2"/>
        <v>893</v>
      </c>
      <c r="X9" s="44"/>
    </row>
    <row r="10" spans="1:24" ht="15.75" x14ac:dyDescent="0.25">
      <c r="A10" s="79" t="s">
        <v>123</v>
      </c>
      <c r="B10" s="80" t="s">
        <v>166</v>
      </c>
      <c r="C10" s="407">
        <v>147</v>
      </c>
      <c r="D10" s="407">
        <v>294</v>
      </c>
      <c r="E10" s="407">
        <v>289</v>
      </c>
      <c r="F10" s="407">
        <v>289</v>
      </c>
      <c r="G10" s="540">
        <f t="shared" si="0"/>
        <v>1019</v>
      </c>
      <c r="H10" s="44"/>
      <c r="I10" s="86" t="s">
        <v>224</v>
      </c>
      <c r="J10" s="240" t="s">
        <v>83</v>
      </c>
      <c r="K10" s="71" t="s">
        <v>517</v>
      </c>
      <c r="L10" s="407">
        <v>147</v>
      </c>
      <c r="M10" s="407">
        <v>291</v>
      </c>
      <c r="N10" s="407">
        <v>292</v>
      </c>
      <c r="O10" s="250">
        <f t="shared" si="1"/>
        <v>730</v>
      </c>
      <c r="P10" s="44"/>
      <c r="Q10" s="215" t="s">
        <v>157</v>
      </c>
      <c r="R10" s="216" t="s">
        <v>433</v>
      </c>
      <c r="S10" s="71" t="s">
        <v>517</v>
      </c>
      <c r="T10" s="407">
        <v>298</v>
      </c>
      <c r="U10" s="407">
        <v>294</v>
      </c>
      <c r="V10" s="407">
        <v>293</v>
      </c>
      <c r="W10" s="513">
        <f t="shared" si="2"/>
        <v>885</v>
      </c>
      <c r="X10" s="44"/>
    </row>
    <row r="11" spans="1:24" ht="15.75" x14ac:dyDescent="0.25">
      <c r="A11" s="79" t="s">
        <v>20</v>
      </c>
      <c r="B11" s="80" t="s">
        <v>21</v>
      </c>
      <c r="C11" s="407">
        <v>295</v>
      </c>
      <c r="D11" s="407">
        <v>299</v>
      </c>
      <c r="E11" s="407">
        <v>295</v>
      </c>
      <c r="F11" s="71" t="s">
        <v>517</v>
      </c>
      <c r="G11" s="540">
        <f t="shared" si="0"/>
        <v>889</v>
      </c>
      <c r="H11" s="44"/>
      <c r="I11" s="81" t="s">
        <v>94</v>
      </c>
      <c r="J11" s="82" t="s">
        <v>95</v>
      </c>
      <c r="K11" s="71" t="s">
        <v>517</v>
      </c>
      <c r="L11" s="71" t="s">
        <v>517</v>
      </c>
      <c r="M11" s="407">
        <v>294</v>
      </c>
      <c r="N11" s="407">
        <v>295</v>
      </c>
      <c r="O11" s="250">
        <f t="shared" si="1"/>
        <v>589</v>
      </c>
      <c r="P11" s="44"/>
      <c r="Q11" s="219" t="s">
        <v>99</v>
      </c>
      <c r="R11" s="220" t="s">
        <v>98</v>
      </c>
      <c r="S11" s="407">
        <v>299</v>
      </c>
      <c r="T11" s="71" t="s">
        <v>517</v>
      </c>
      <c r="U11" s="407">
        <v>299</v>
      </c>
      <c r="V11" s="407">
        <v>145</v>
      </c>
      <c r="W11" s="513">
        <f t="shared" si="2"/>
        <v>743</v>
      </c>
      <c r="X11" s="44"/>
    </row>
    <row r="12" spans="1:24" ht="15.75" x14ac:dyDescent="0.25">
      <c r="A12" s="73" t="s">
        <v>35</v>
      </c>
      <c r="B12" s="74" t="s">
        <v>36</v>
      </c>
      <c r="C12" s="71" t="s">
        <v>517</v>
      </c>
      <c r="D12" s="407">
        <v>296</v>
      </c>
      <c r="E12" s="407">
        <v>294</v>
      </c>
      <c r="F12" s="407">
        <v>295</v>
      </c>
      <c r="G12" s="540">
        <f t="shared" si="0"/>
        <v>885</v>
      </c>
      <c r="H12" s="44"/>
      <c r="I12" s="86" t="s">
        <v>40</v>
      </c>
      <c r="J12" s="240" t="s">
        <v>41</v>
      </c>
      <c r="K12" s="71" t="s">
        <v>517</v>
      </c>
      <c r="L12" s="71" t="s">
        <v>517</v>
      </c>
      <c r="M12" s="407">
        <v>293</v>
      </c>
      <c r="N12" s="407">
        <v>294</v>
      </c>
      <c r="O12" s="250">
        <f t="shared" si="1"/>
        <v>587</v>
      </c>
      <c r="P12" s="44"/>
      <c r="Q12" s="219" t="s">
        <v>26</v>
      </c>
      <c r="R12" s="220" t="s">
        <v>265</v>
      </c>
      <c r="S12" s="407">
        <v>296</v>
      </c>
      <c r="T12" s="71" t="s">
        <v>517</v>
      </c>
      <c r="U12" s="407">
        <v>298</v>
      </c>
      <c r="V12" s="71" t="s">
        <v>517</v>
      </c>
      <c r="W12" s="513">
        <f t="shared" si="2"/>
        <v>594</v>
      </c>
      <c r="X12" s="44"/>
    </row>
    <row r="13" spans="1:24" ht="15.75" x14ac:dyDescent="0.25">
      <c r="A13" s="79" t="s">
        <v>425</v>
      </c>
      <c r="B13" s="80" t="s">
        <v>426</v>
      </c>
      <c r="C13" s="71" t="s">
        <v>517</v>
      </c>
      <c r="D13" s="407">
        <v>289</v>
      </c>
      <c r="E13" s="407">
        <v>296</v>
      </c>
      <c r="F13" s="407">
        <v>293</v>
      </c>
      <c r="G13" s="540">
        <f t="shared" si="0"/>
        <v>878</v>
      </c>
      <c r="H13" s="44"/>
      <c r="I13" s="76" t="s">
        <v>278</v>
      </c>
      <c r="J13" s="77" t="s">
        <v>465</v>
      </c>
      <c r="K13" s="407">
        <v>145</v>
      </c>
      <c r="L13" s="407">
        <v>295</v>
      </c>
      <c r="M13" s="407">
        <v>145</v>
      </c>
      <c r="N13" s="71" t="s">
        <v>517</v>
      </c>
      <c r="O13" s="250">
        <f t="shared" si="1"/>
        <v>585</v>
      </c>
      <c r="P13" s="44"/>
      <c r="Q13" s="219" t="s">
        <v>539</v>
      </c>
      <c r="R13" s="220" t="s">
        <v>540</v>
      </c>
      <c r="S13" s="71" t="s">
        <v>517</v>
      </c>
      <c r="T13" s="71" t="s">
        <v>517</v>
      </c>
      <c r="U13" s="407">
        <v>297</v>
      </c>
      <c r="V13" s="407">
        <v>297</v>
      </c>
      <c r="W13" s="513">
        <f t="shared" si="2"/>
        <v>594</v>
      </c>
      <c r="X13" s="44"/>
    </row>
    <row r="14" spans="1:24" ht="15.75" x14ac:dyDescent="0.25">
      <c r="A14" s="73" t="s">
        <v>28</v>
      </c>
      <c r="B14" s="74" t="s">
        <v>29</v>
      </c>
      <c r="C14" s="71" t="s">
        <v>517</v>
      </c>
      <c r="D14" s="71" t="s">
        <v>517</v>
      </c>
      <c r="E14" s="407">
        <v>292</v>
      </c>
      <c r="F14" s="407">
        <v>298</v>
      </c>
      <c r="G14" s="540">
        <f t="shared" si="0"/>
        <v>590</v>
      </c>
      <c r="H14" s="44"/>
      <c r="I14" s="76" t="s">
        <v>463</v>
      </c>
      <c r="J14" s="77" t="s">
        <v>464</v>
      </c>
      <c r="K14" s="407">
        <v>145</v>
      </c>
      <c r="L14" s="71" t="s">
        <v>517</v>
      </c>
      <c r="M14" s="501">
        <v>1</v>
      </c>
      <c r="N14" s="407">
        <v>298</v>
      </c>
      <c r="O14" s="250">
        <f t="shared" si="1"/>
        <v>444</v>
      </c>
      <c r="P14" s="44"/>
      <c r="Q14" s="215" t="s">
        <v>157</v>
      </c>
      <c r="R14" s="216" t="s">
        <v>62</v>
      </c>
      <c r="S14" s="407">
        <v>147</v>
      </c>
      <c r="T14" s="407">
        <v>295</v>
      </c>
      <c r="U14" s="71" t="s">
        <v>517</v>
      </c>
      <c r="V14" s="71" t="s">
        <v>517</v>
      </c>
      <c r="W14" s="513">
        <f t="shared" si="2"/>
        <v>442</v>
      </c>
      <c r="X14" s="44"/>
    </row>
    <row r="15" spans="1:24" ht="15.75" x14ac:dyDescent="0.25">
      <c r="A15" s="73" t="s">
        <v>22</v>
      </c>
      <c r="B15" s="74" t="s">
        <v>159</v>
      </c>
      <c r="C15" s="71" t="s">
        <v>517</v>
      </c>
      <c r="D15" s="407">
        <v>293</v>
      </c>
      <c r="E15" s="407">
        <v>293</v>
      </c>
      <c r="F15" s="407">
        <v>1</v>
      </c>
      <c r="G15" s="540">
        <f t="shared" si="0"/>
        <v>587</v>
      </c>
      <c r="H15" s="44"/>
      <c r="I15" s="86" t="s">
        <v>565</v>
      </c>
      <c r="J15" s="240" t="s">
        <v>461</v>
      </c>
      <c r="K15" s="407">
        <v>297</v>
      </c>
      <c r="L15" s="501">
        <v>1</v>
      </c>
      <c r="M15" s="501">
        <v>1</v>
      </c>
      <c r="N15" s="501">
        <v>1</v>
      </c>
      <c r="O15" s="250">
        <f t="shared" si="1"/>
        <v>300</v>
      </c>
      <c r="P15" s="44"/>
      <c r="Q15" s="221" t="s">
        <v>85</v>
      </c>
      <c r="R15" s="222" t="s">
        <v>86</v>
      </c>
      <c r="S15" s="407">
        <v>147</v>
      </c>
      <c r="T15" s="483">
        <v>1</v>
      </c>
      <c r="U15" s="71" t="s">
        <v>517</v>
      </c>
      <c r="V15" s="407">
        <v>291</v>
      </c>
      <c r="W15" s="513">
        <f t="shared" si="2"/>
        <v>439</v>
      </c>
      <c r="X15" s="44"/>
    </row>
    <row r="16" spans="1:24" ht="15.75" x14ac:dyDescent="0.25">
      <c r="A16" s="79" t="s">
        <v>97</v>
      </c>
      <c r="B16" s="80" t="s">
        <v>98</v>
      </c>
      <c r="C16" s="71" t="s">
        <v>517</v>
      </c>
      <c r="D16" s="407">
        <v>290</v>
      </c>
      <c r="E16" s="71" t="s">
        <v>517</v>
      </c>
      <c r="F16" s="407">
        <v>292</v>
      </c>
      <c r="G16" s="540">
        <f t="shared" si="0"/>
        <v>582</v>
      </c>
      <c r="H16" s="44"/>
      <c r="I16" s="81" t="s">
        <v>97</v>
      </c>
      <c r="J16" s="82" t="s">
        <v>105</v>
      </c>
      <c r="K16" s="71" t="s">
        <v>517</v>
      </c>
      <c r="L16" s="407">
        <v>299</v>
      </c>
      <c r="M16" s="71" t="s">
        <v>517</v>
      </c>
      <c r="N16" s="71" t="s">
        <v>517</v>
      </c>
      <c r="O16" s="250">
        <f t="shared" si="1"/>
        <v>299</v>
      </c>
      <c r="P16" s="44"/>
      <c r="Q16" s="219" t="s">
        <v>537</v>
      </c>
      <c r="R16" s="220" t="s">
        <v>461</v>
      </c>
      <c r="S16" s="71" t="s">
        <v>517</v>
      </c>
      <c r="T16" s="407">
        <v>300</v>
      </c>
      <c r="U16" s="71" t="s">
        <v>517</v>
      </c>
      <c r="V16" s="501">
        <v>1</v>
      </c>
      <c r="W16" s="513">
        <f t="shared" si="2"/>
        <v>301</v>
      </c>
      <c r="X16" s="44"/>
    </row>
    <row r="17" spans="1:24" ht="15.75" x14ac:dyDescent="0.25">
      <c r="A17" s="79" t="s">
        <v>139</v>
      </c>
      <c r="B17" s="80" t="s">
        <v>140</v>
      </c>
      <c r="C17" s="407">
        <v>147</v>
      </c>
      <c r="D17" s="407">
        <v>300</v>
      </c>
      <c r="E17" s="71" t="s">
        <v>517</v>
      </c>
      <c r="F17" s="71" t="s">
        <v>517</v>
      </c>
      <c r="G17" s="540">
        <f t="shared" si="0"/>
        <v>447</v>
      </c>
      <c r="H17" s="44"/>
      <c r="I17" s="86" t="s">
        <v>237</v>
      </c>
      <c r="J17" s="240" t="s">
        <v>140</v>
      </c>
      <c r="K17" s="71" t="s">
        <v>517</v>
      </c>
      <c r="L17" s="71" t="s">
        <v>517</v>
      </c>
      <c r="M17" s="71" t="s">
        <v>517</v>
      </c>
      <c r="N17" s="407">
        <v>296</v>
      </c>
      <c r="O17" s="250">
        <f t="shared" si="1"/>
        <v>296</v>
      </c>
      <c r="P17" s="44"/>
      <c r="Q17" s="215" t="s">
        <v>35</v>
      </c>
      <c r="R17" s="216" t="s">
        <v>36</v>
      </c>
      <c r="S17" s="71" t="s">
        <v>517</v>
      </c>
      <c r="T17" s="71" t="s">
        <v>517</v>
      </c>
      <c r="U17" s="71" t="s">
        <v>517</v>
      </c>
      <c r="V17" s="407">
        <v>300</v>
      </c>
      <c r="W17" s="513">
        <f t="shared" si="2"/>
        <v>300</v>
      </c>
      <c r="X17" s="44"/>
    </row>
    <row r="18" spans="1:24" ht="15.75" x14ac:dyDescent="0.25">
      <c r="A18" s="73" t="s">
        <v>22</v>
      </c>
      <c r="B18" s="74" t="s">
        <v>119</v>
      </c>
      <c r="C18" s="71" t="s">
        <v>517</v>
      </c>
      <c r="D18" s="407">
        <v>144</v>
      </c>
      <c r="E18" s="71" t="s">
        <v>517</v>
      </c>
      <c r="F18" s="407">
        <v>299</v>
      </c>
      <c r="G18" s="540">
        <f t="shared" si="0"/>
        <v>443</v>
      </c>
      <c r="H18" s="44"/>
      <c r="I18" s="86" t="s">
        <v>315</v>
      </c>
      <c r="J18" s="240" t="s">
        <v>510</v>
      </c>
      <c r="K18" s="407">
        <v>296</v>
      </c>
      <c r="L18" s="71" t="s">
        <v>517</v>
      </c>
      <c r="M18" s="71" t="s">
        <v>517</v>
      </c>
      <c r="N18" s="71" t="s">
        <v>517</v>
      </c>
      <c r="O18" s="250">
        <f t="shared" si="1"/>
        <v>296</v>
      </c>
      <c r="P18" s="44"/>
      <c r="Q18" s="215" t="s">
        <v>109</v>
      </c>
      <c r="R18" s="216" t="s">
        <v>121</v>
      </c>
      <c r="S18" s="71" t="s">
        <v>517</v>
      </c>
      <c r="T18" s="71" t="s">
        <v>517</v>
      </c>
      <c r="U18" s="71" t="s">
        <v>517</v>
      </c>
      <c r="V18" s="407">
        <v>294</v>
      </c>
      <c r="W18" s="513">
        <f t="shared" si="2"/>
        <v>294</v>
      </c>
      <c r="X18" s="44"/>
    </row>
    <row r="19" spans="1:24" ht="15.75" x14ac:dyDescent="0.25">
      <c r="A19" s="79" t="s">
        <v>539</v>
      </c>
      <c r="B19" s="80" t="s">
        <v>540</v>
      </c>
      <c r="C19" s="71" t="s">
        <v>517</v>
      </c>
      <c r="D19" s="71" t="s">
        <v>517</v>
      </c>
      <c r="E19" s="407">
        <v>290</v>
      </c>
      <c r="F19" s="407">
        <v>144</v>
      </c>
      <c r="G19" s="540">
        <f t="shared" si="0"/>
        <v>434</v>
      </c>
      <c r="H19" s="44"/>
      <c r="I19" s="81" t="s">
        <v>96</v>
      </c>
      <c r="J19" s="82" t="s">
        <v>95</v>
      </c>
      <c r="K19" s="71" t="s">
        <v>517</v>
      </c>
      <c r="L19" s="71" t="s">
        <v>517</v>
      </c>
      <c r="M19" s="407">
        <v>296</v>
      </c>
      <c r="N19" s="71" t="s">
        <v>517</v>
      </c>
      <c r="O19" s="250">
        <f t="shared" si="1"/>
        <v>296</v>
      </c>
      <c r="P19" s="44"/>
      <c r="Q19" s="219" t="s">
        <v>515</v>
      </c>
      <c r="R19" s="220" t="s">
        <v>516</v>
      </c>
      <c r="S19" s="407">
        <v>147</v>
      </c>
      <c r="T19" s="407">
        <v>146</v>
      </c>
      <c r="U19" s="71" t="s">
        <v>517</v>
      </c>
      <c r="V19" s="71" t="s">
        <v>517</v>
      </c>
      <c r="W19" s="513">
        <f t="shared" si="2"/>
        <v>293</v>
      </c>
      <c r="X19" s="44"/>
    </row>
    <row r="20" spans="1:24" ht="15.75" x14ac:dyDescent="0.25">
      <c r="A20" s="79" t="s">
        <v>297</v>
      </c>
      <c r="B20" s="80" t="s">
        <v>86</v>
      </c>
      <c r="C20" s="71" t="s">
        <v>517</v>
      </c>
      <c r="D20" s="71" t="s">
        <v>517</v>
      </c>
      <c r="E20" s="407">
        <v>298</v>
      </c>
      <c r="F20" s="71" t="s">
        <v>517</v>
      </c>
      <c r="G20" s="540">
        <f t="shared" si="0"/>
        <v>298</v>
      </c>
      <c r="H20" s="44"/>
      <c r="I20" s="69" t="s">
        <v>24</v>
      </c>
      <c r="J20" s="70" t="s">
        <v>249</v>
      </c>
      <c r="K20" s="71" t="s">
        <v>517</v>
      </c>
      <c r="L20" s="71" t="s">
        <v>517</v>
      </c>
      <c r="M20" s="407">
        <v>295</v>
      </c>
      <c r="N20" s="71" t="s">
        <v>517</v>
      </c>
      <c r="O20" s="250">
        <f t="shared" si="1"/>
        <v>295</v>
      </c>
      <c r="P20" s="44"/>
      <c r="Q20" s="215" t="s">
        <v>231</v>
      </c>
      <c r="R20" s="216" t="s">
        <v>73</v>
      </c>
      <c r="S20" s="407">
        <v>147</v>
      </c>
      <c r="T20" s="407">
        <v>146</v>
      </c>
      <c r="U20" s="71" t="s">
        <v>517</v>
      </c>
      <c r="V20" s="71" t="s">
        <v>517</v>
      </c>
      <c r="W20" s="513">
        <f t="shared" si="2"/>
        <v>293</v>
      </c>
      <c r="X20" s="44"/>
    </row>
    <row r="21" spans="1:24" ht="15.75" x14ac:dyDescent="0.25">
      <c r="A21" s="79" t="s">
        <v>28</v>
      </c>
      <c r="B21" s="80" t="s">
        <v>520</v>
      </c>
      <c r="C21" s="407">
        <v>296</v>
      </c>
      <c r="D21" s="71" t="s">
        <v>517</v>
      </c>
      <c r="E21" s="71" t="s">
        <v>517</v>
      </c>
      <c r="F21" s="71" t="s">
        <v>517</v>
      </c>
      <c r="G21" s="540">
        <f t="shared" si="0"/>
        <v>296</v>
      </c>
      <c r="H21" s="44"/>
      <c r="I21" s="81" t="s">
        <v>224</v>
      </c>
      <c r="J21" s="618" t="s">
        <v>53</v>
      </c>
      <c r="K21" s="407">
        <v>295</v>
      </c>
      <c r="L21" s="71" t="s">
        <v>517</v>
      </c>
      <c r="M21" s="71" t="s">
        <v>517</v>
      </c>
      <c r="N21" s="71" t="s">
        <v>517</v>
      </c>
      <c r="O21" s="250">
        <f t="shared" si="1"/>
        <v>295</v>
      </c>
      <c r="P21" s="44"/>
      <c r="Q21" s="79" t="s">
        <v>246</v>
      </c>
      <c r="R21" s="80" t="s">
        <v>119</v>
      </c>
      <c r="S21" s="71" t="s">
        <v>556</v>
      </c>
      <c r="T21" s="71" t="s">
        <v>517</v>
      </c>
      <c r="U21" s="71" t="s">
        <v>517</v>
      </c>
      <c r="V21" s="407">
        <v>145</v>
      </c>
      <c r="W21" s="513">
        <f t="shared" si="2"/>
        <v>145</v>
      </c>
      <c r="X21" s="44"/>
    </row>
    <row r="22" spans="1:24" ht="15.75" x14ac:dyDescent="0.25">
      <c r="A22" s="79" t="s">
        <v>157</v>
      </c>
      <c r="B22" s="80" t="s">
        <v>572</v>
      </c>
      <c r="C22" s="71" t="s">
        <v>517</v>
      </c>
      <c r="D22" s="71" t="s">
        <v>517</v>
      </c>
      <c r="E22" s="71" t="s">
        <v>517</v>
      </c>
      <c r="F22" s="407">
        <v>294</v>
      </c>
      <c r="G22" s="540">
        <f t="shared" si="0"/>
        <v>294</v>
      </c>
      <c r="H22" s="44"/>
      <c r="I22" s="69" t="s">
        <v>59</v>
      </c>
      <c r="J22" s="6" t="s">
        <v>60</v>
      </c>
      <c r="K22" s="407">
        <v>294</v>
      </c>
      <c r="L22" s="501">
        <v>1</v>
      </c>
      <c r="M22" s="71" t="s">
        <v>517</v>
      </c>
      <c r="N22" s="71" t="s">
        <v>517</v>
      </c>
      <c r="O22" s="250">
        <f t="shared" si="1"/>
        <v>295</v>
      </c>
      <c r="P22" s="44"/>
      <c r="Q22" s="219" t="s">
        <v>246</v>
      </c>
      <c r="R22" s="220" t="s">
        <v>159</v>
      </c>
      <c r="S22" s="71" t="s">
        <v>517</v>
      </c>
      <c r="T22" s="71" t="s">
        <v>517</v>
      </c>
      <c r="U22" s="483">
        <v>1</v>
      </c>
      <c r="V22" s="71" t="s">
        <v>517</v>
      </c>
      <c r="W22" s="513">
        <f t="shared" si="2"/>
        <v>1</v>
      </c>
      <c r="X22" s="44"/>
    </row>
    <row r="23" spans="1:24" ht="15.75" x14ac:dyDescent="0.25">
      <c r="A23" s="79" t="s">
        <v>219</v>
      </c>
      <c r="B23" s="80" t="s">
        <v>98</v>
      </c>
      <c r="C23" s="71" t="s">
        <v>517</v>
      </c>
      <c r="D23" s="407">
        <v>144</v>
      </c>
      <c r="E23" s="71" t="s">
        <v>517</v>
      </c>
      <c r="F23" s="407">
        <v>144</v>
      </c>
      <c r="G23" s="540">
        <f t="shared" si="0"/>
        <v>288</v>
      </c>
      <c r="H23" s="44"/>
      <c r="I23" s="86" t="s">
        <v>76</v>
      </c>
      <c r="J23" s="517" t="s">
        <v>77</v>
      </c>
      <c r="K23" s="407">
        <v>292</v>
      </c>
      <c r="L23" s="71" t="s">
        <v>517</v>
      </c>
      <c r="M23" s="71" t="s">
        <v>517</v>
      </c>
      <c r="N23" s="71" t="s">
        <v>517</v>
      </c>
      <c r="O23" s="250">
        <f t="shared" si="1"/>
        <v>292</v>
      </c>
      <c r="P23" s="44"/>
      <c r="Q23" s="215" t="s">
        <v>227</v>
      </c>
      <c r="R23" s="216" t="s">
        <v>21</v>
      </c>
      <c r="S23" s="71" t="s">
        <v>517</v>
      </c>
      <c r="T23" s="71" t="s">
        <v>517</v>
      </c>
      <c r="U23" s="71" t="s">
        <v>517</v>
      </c>
      <c r="V23" s="71" t="s">
        <v>517</v>
      </c>
      <c r="W23" s="202">
        <f t="shared" si="2"/>
        <v>0</v>
      </c>
      <c r="X23" s="44"/>
    </row>
    <row r="24" spans="1:24" ht="15.75" x14ac:dyDescent="0.25">
      <c r="A24" s="79" t="s">
        <v>40</v>
      </c>
      <c r="B24" s="80" t="s">
        <v>41</v>
      </c>
      <c r="C24" s="407">
        <v>147</v>
      </c>
      <c r="D24" s="71" t="s">
        <v>517</v>
      </c>
      <c r="E24" s="71" t="s">
        <v>517</v>
      </c>
      <c r="F24" s="71" t="s">
        <v>517</v>
      </c>
      <c r="G24" s="540">
        <f t="shared" si="0"/>
        <v>147</v>
      </c>
      <c r="H24" s="44"/>
      <c r="I24" s="86" t="s">
        <v>167</v>
      </c>
      <c r="J24" s="517" t="s">
        <v>384</v>
      </c>
      <c r="K24" s="71" t="s">
        <v>517</v>
      </c>
      <c r="L24" s="407">
        <v>147</v>
      </c>
      <c r="M24" s="71" t="s">
        <v>517</v>
      </c>
      <c r="N24" s="71" t="s">
        <v>517</v>
      </c>
      <c r="O24" s="250">
        <f>SUM(L24:N24)</f>
        <v>147</v>
      </c>
      <c r="P24" s="44"/>
      <c r="Q24" s="215" t="s">
        <v>284</v>
      </c>
      <c r="R24" s="216" t="s">
        <v>279</v>
      </c>
      <c r="S24" s="71" t="s">
        <v>517</v>
      </c>
      <c r="T24" s="71" t="s">
        <v>517</v>
      </c>
      <c r="U24" s="71" t="s">
        <v>517</v>
      </c>
      <c r="V24" s="71" t="s">
        <v>517</v>
      </c>
      <c r="W24" s="202">
        <f t="shared" si="2"/>
        <v>0</v>
      </c>
      <c r="X24" s="44"/>
    </row>
    <row r="25" spans="1:24" ht="15.75" x14ac:dyDescent="0.25">
      <c r="A25" s="79" t="s">
        <v>515</v>
      </c>
      <c r="B25" s="80" t="s">
        <v>516</v>
      </c>
      <c r="C25" s="71" t="s">
        <v>517</v>
      </c>
      <c r="D25" s="71" t="s">
        <v>517</v>
      </c>
      <c r="E25" s="501">
        <v>1</v>
      </c>
      <c r="F25" s="407">
        <v>144</v>
      </c>
      <c r="G25" s="540">
        <f t="shared" si="0"/>
        <v>145</v>
      </c>
      <c r="H25" s="44"/>
      <c r="I25" s="86" t="s">
        <v>54</v>
      </c>
      <c r="J25" s="517" t="s">
        <v>384</v>
      </c>
      <c r="K25" s="71" t="s">
        <v>517</v>
      </c>
      <c r="L25" s="407">
        <v>147</v>
      </c>
      <c r="M25" s="71" t="s">
        <v>517</v>
      </c>
      <c r="N25" s="71" t="s">
        <v>517</v>
      </c>
      <c r="O25" s="250">
        <f t="shared" ref="O25:O60" si="3">SUM(K25:N25)</f>
        <v>147</v>
      </c>
      <c r="P25" s="44"/>
      <c r="Q25" s="219" t="s">
        <v>64</v>
      </c>
      <c r="R25" s="220" t="s">
        <v>288</v>
      </c>
      <c r="S25" s="71" t="s">
        <v>517</v>
      </c>
      <c r="T25" s="71" t="s">
        <v>517</v>
      </c>
      <c r="U25" s="71" t="s">
        <v>517</v>
      </c>
      <c r="V25" s="71" t="s">
        <v>517</v>
      </c>
      <c r="W25" s="78">
        <f t="shared" si="2"/>
        <v>0</v>
      </c>
      <c r="X25" s="44"/>
    </row>
    <row r="26" spans="1:24" ht="15.75" x14ac:dyDescent="0.25">
      <c r="A26" s="79" t="s">
        <v>537</v>
      </c>
      <c r="B26" s="80" t="s">
        <v>461</v>
      </c>
      <c r="C26" s="71" t="s">
        <v>517</v>
      </c>
      <c r="D26" s="407">
        <v>144</v>
      </c>
      <c r="E26" s="71" t="s">
        <v>517</v>
      </c>
      <c r="F26" s="71" t="s">
        <v>517</v>
      </c>
      <c r="G26" s="540">
        <f t="shared" si="0"/>
        <v>144</v>
      </c>
      <c r="H26" s="44"/>
      <c r="I26" s="76" t="s">
        <v>229</v>
      </c>
      <c r="J26" s="371" t="s">
        <v>38</v>
      </c>
      <c r="K26" s="407">
        <v>145</v>
      </c>
      <c r="L26" s="71" t="s">
        <v>517</v>
      </c>
      <c r="M26" s="71" t="s">
        <v>517</v>
      </c>
      <c r="N26" s="501">
        <v>1</v>
      </c>
      <c r="O26" s="250">
        <f t="shared" si="3"/>
        <v>146</v>
      </c>
      <c r="P26" s="44"/>
      <c r="Q26" s="215" t="s">
        <v>39</v>
      </c>
      <c r="R26" s="216" t="s">
        <v>38</v>
      </c>
      <c r="S26" s="71" t="s">
        <v>517</v>
      </c>
      <c r="T26" s="71" t="s">
        <v>517</v>
      </c>
      <c r="U26" s="71" t="s">
        <v>517</v>
      </c>
      <c r="V26" s="71" t="s">
        <v>517</v>
      </c>
      <c r="W26" s="78">
        <f t="shared" si="2"/>
        <v>0</v>
      </c>
      <c r="X26" s="44"/>
    </row>
    <row r="27" spans="1:24" x14ac:dyDescent="0.25">
      <c r="A27" s="73" t="s">
        <v>64</v>
      </c>
      <c r="B27" s="74" t="s">
        <v>288</v>
      </c>
      <c r="C27" s="71" t="s">
        <v>517</v>
      </c>
      <c r="D27" s="71" t="s">
        <v>517</v>
      </c>
      <c r="E27" s="71" t="s">
        <v>517</v>
      </c>
      <c r="F27" s="71" t="s">
        <v>517</v>
      </c>
      <c r="G27" s="75">
        <f t="shared" si="0"/>
        <v>0</v>
      </c>
      <c r="H27" s="44"/>
      <c r="I27" s="86" t="s">
        <v>28</v>
      </c>
      <c r="J27" s="517" t="s">
        <v>29</v>
      </c>
      <c r="K27" s="71" t="s">
        <v>517</v>
      </c>
      <c r="L27" s="71" t="s">
        <v>517</v>
      </c>
      <c r="M27" s="407">
        <v>145</v>
      </c>
      <c r="N27" s="71"/>
      <c r="O27" s="250">
        <f t="shared" si="3"/>
        <v>145</v>
      </c>
      <c r="P27" s="44"/>
      <c r="Q27" s="217" t="s">
        <v>50</v>
      </c>
      <c r="R27" s="218" t="s">
        <v>51</v>
      </c>
      <c r="S27" s="71" t="s">
        <v>517</v>
      </c>
      <c r="T27" s="71" t="s">
        <v>517</v>
      </c>
      <c r="U27" s="71" t="s">
        <v>517</v>
      </c>
      <c r="V27" s="71" t="s">
        <v>517</v>
      </c>
      <c r="W27" s="78">
        <f t="shared" si="2"/>
        <v>0</v>
      </c>
      <c r="X27" s="44"/>
    </row>
    <row r="28" spans="1:24" x14ac:dyDescent="0.25">
      <c r="A28" s="79" t="s">
        <v>246</v>
      </c>
      <c r="B28" s="80" t="s">
        <v>342</v>
      </c>
      <c r="C28" s="71" t="s">
        <v>517</v>
      </c>
      <c r="D28" s="71" t="s">
        <v>517</v>
      </c>
      <c r="E28" s="71" t="s">
        <v>517</v>
      </c>
      <c r="F28" s="71" t="s">
        <v>517</v>
      </c>
      <c r="G28" s="75">
        <f t="shared" si="0"/>
        <v>0</v>
      </c>
      <c r="H28" s="44"/>
      <c r="I28" s="81" t="s">
        <v>157</v>
      </c>
      <c r="J28" s="618" t="s">
        <v>62</v>
      </c>
      <c r="K28" s="71" t="s">
        <v>517</v>
      </c>
      <c r="L28" s="71" t="s">
        <v>517</v>
      </c>
      <c r="M28" s="71" t="s">
        <v>517</v>
      </c>
      <c r="N28" s="407">
        <v>145</v>
      </c>
      <c r="O28" s="250">
        <f t="shared" si="3"/>
        <v>145</v>
      </c>
      <c r="P28" s="44"/>
      <c r="Q28" s="219" t="s">
        <v>430</v>
      </c>
      <c r="R28" s="220" t="s">
        <v>423</v>
      </c>
      <c r="S28" s="71" t="s">
        <v>517</v>
      </c>
      <c r="T28" s="71" t="s">
        <v>517</v>
      </c>
      <c r="U28" s="71" t="s">
        <v>517</v>
      </c>
      <c r="V28" s="71" t="s">
        <v>517</v>
      </c>
      <c r="W28" s="78">
        <f t="shared" si="2"/>
        <v>0</v>
      </c>
      <c r="X28" s="44"/>
    </row>
    <row r="29" spans="1:24" s="393" customFormat="1" x14ac:dyDescent="0.25">
      <c r="A29" s="79" t="s">
        <v>24</v>
      </c>
      <c r="B29" s="80" t="s">
        <v>249</v>
      </c>
      <c r="C29" s="71" t="s">
        <v>517</v>
      </c>
      <c r="D29" s="71" t="s">
        <v>517</v>
      </c>
      <c r="E29" s="71" t="s">
        <v>517</v>
      </c>
      <c r="F29" s="71" t="s">
        <v>517</v>
      </c>
      <c r="G29" s="75">
        <f t="shared" si="0"/>
        <v>0</v>
      </c>
      <c r="H29" s="44"/>
      <c r="I29" s="76" t="s">
        <v>302</v>
      </c>
      <c r="J29" s="371" t="s">
        <v>303</v>
      </c>
      <c r="K29" s="71" t="s">
        <v>517</v>
      </c>
      <c r="L29" s="71" t="s">
        <v>517</v>
      </c>
      <c r="M29" s="71" t="s">
        <v>517</v>
      </c>
      <c r="N29" s="71" t="s">
        <v>517</v>
      </c>
      <c r="O29" s="250">
        <f t="shared" si="3"/>
        <v>0</v>
      </c>
      <c r="P29" s="44"/>
      <c r="Q29" s="408"/>
      <c r="R29" s="409"/>
      <c r="S29" s="71"/>
      <c r="T29" s="71"/>
      <c r="U29" s="71"/>
      <c r="V29" s="71"/>
      <c r="W29" s="78"/>
      <c r="X29" s="44"/>
    </row>
    <row r="30" spans="1:24" x14ac:dyDescent="0.25">
      <c r="A30" s="79" t="s">
        <v>26</v>
      </c>
      <c r="B30" s="80" t="s">
        <v>27</v>
      </c>
      <c r="C30" s="71" t="s">
        <v>517</v>
      </c>
      <c r="D30" s="71" t="s">
        <v>517</v>
      </c>
      <c r="E30" s="71" t="s">
        <v>517</v>
      </c>
      <c r="F30" s="71" t="s">
        <v>517</v>
      </c>
      <c r="G30" s="75">
        <f t="shared" si="0"/>
        <v>0</v>
      </c>
      <c r="H30" s="44"/>
      <c r="I30" s="76" t="s">
        <v>278</v>
      </c>
      <c r="J30" s="371" t="s">
        <v>279</v>
      </c>
      <c r="K30" s="71" t="s">
        <v>517</v>
      </c>
      <c r="L30" s="71" t="s">
        <v>517</v>
      </c>
      <c r="M30" s="71" t="s">
        <v>517</v>
      </c>
      <c r="N30" s="71" t="s">
        <v>517</v>
      </c>
      <c r="O30" s="250">
        <f t="shared" si="3"/>
        <v>0</v>
      </c>
      <c r="P30" s="44"/>
      <c r="Q30" s="408" t="s">
        <v>137</v>
      </c>
      <c r="R30" s="409" t="s">
        <v>138</v>
      </c>
      <c r="S30" s="71" t="s">
        <v>517</v>
      </c>
      <c r="T30" s="71" t="s">
        <v>517</v>
      </c>
      <c r="U30" s="71" t="s">
        <v>517</v>
      </c>
      <c r="V30" s="71" t="s">
        <v>517</v>
      </c>
      <c r="W30" s="78">
        <f t="shared" si="2"/>
        <v>0</v>
      </c>
      <c r="X30" s="44"/>
    </row>
    <row r="31" spans="1:24" x14ac:dyDescent="0.25">
      <c r="A31" s="73" t="s">
        <v>218</v>
      </c>
      <c r="B31" s="74" t="s">
        <v>30</v>
      </c>
      <c r="C31" s="71" t="s">
        <v>517</v>
      </c>
      <c r="D31" s="71" t="s">
        <v>517</v>
      </c>
      <c r="E31" s="71" t="s">
        <v>517</v>
      </c>
      <c r="F31" s="71" t="s">
        <v>517</v>
      </c>
      <c r="G31" s="75">
        <f t="shared" si="0"/>
        <v>0</v>
      </c>
      <c r="H31" s="44"/>
      <c r="I31" s="86" t="s">
        <v>64</v>
      </c>
      <c r="J31" s="240" t="s">
        <v>288</v>
      </c>
      <c r="K31" s="71" t="s">
        <v>517</v>
      </c>
      <c r="L31" s="71" t="s">
        <v>517</v>
      </c>
      <c r="M31" s="71" t="s">
        <v>517</v>
      </c>
      <c r="N31" s="71" t="s">
        <v>517</v>
      </c>
      <c r="O31" s="250">
        <f t="shared" si="3"/>
        <v>0</v>
      </c>
      <c r="P31" s="44"/>
      <c r="Q31" s="219" t="s">
        <v>224</v>
      </c>
      <c r="R31" s="130" t="s">
        <v>53</v>
      </c>
      <c r="S31" s="71" t="s">
        <v>517</v>
      </c>
      <c r="T31" s="71" t="s">
        <v>517</v>
      </c>
      <c r="U31" s="71" t="s">
        <v>517</v>
      </c>
      <c r="V31" s="71" t="s">
        <v>517</v>
      </c>
      <c r="W31" s="78">
        <f t="shared" si="2"/>
        <v>0</v>
      </c>
      <c r="X31" s="44"/>
    </row>
    <row r="32" spans="1:24" x14ac:dyDescent="0.25">
      <c r="A32" s="79" t="s">
        <v>37</v>
      </c>
      <c r="B32" s="80" t="s">
        <v>38</v>
      </c>
      <c r="C32" s="71" t="s">
        <v>517</v>
      </c>
      <c r="D32" s="71" t="s">
        <v>517</v>
      </c>
      <c r="E32" s="71" t="s">
        <v>517</v>
      </c>
      <c r="F32" s="71" t="s">
        <v>517</v>
      </c>
      <c r="G32" s="75">
        <f t="shared" si="0"/>
        <v>0</v>
      </c>
      <c r="H32" s="44"/>
      <c r="I32" s="81" t="s">
        <v>369</v>
      </c>
      <c r="J32" s="82" t="s">
        <v>288</v>
      </c>
      <c r="K32" s="71" t="s">
        <v>517</v>
      </c>
      <c r="L32" s="71" t="s">
        <v>517</v>
      </c>
      <c r="M32" s="71" t="s">
        <v>517</v>
      </c>
      <c r="N32" s="71" t="s">
        <v>517</v>
      </c>
      <c r="O32" s="250">
        <f t="shared" si="3"/>
        <v>0</v>
      </c>
      <c r="P32" s="44"/>
      <c r="Q32" s="219" t="s">
        <v>31</v>
      </c>
      <c r="R32" s="220" t="s">
        <v>58</v>
      </c>
      <c r="S32" s="71" t="s">
        <v>517</v>
      </c>
      <c r="T32" s="71" t="s">
        <v>517</v>
      </c>
      <c r="U32" s="71" t="s">
        <v>517</v>
      </c>
      <c r="V32" s="71" t="s">
        <v>517</v>
      </c>
      <c r="W32" s="78">
        <f t="shared" si="2"/>
        <v>0</v>
      </c>
      <c r="X32" s="44"/>
    </row>
    <row r="33" spans="1:24" x14ac:dyDescent="0.25">
      <c r="A33" s="79" t="s">
        <v>109</v>
      </c>
      <c r="B33" s="80" t="s">
        <v>453</v>
      </c>
      <c r="C33" s="71" t="s">
        <v>517</v>
      </c>
      <c r="D33" s="71" t="s">
        <v>517</v>
      </c>
      <c r="E33" s="71" t="s">
        <v>517</v>
      </c>
      <c r="F33" s="71" t="s">
        <v>517</v>
      </c>
      <c r="G33" s="75">
        <f t="shared" si="0"/>
        <v>0</v>
      </c>
      <c r="H33" s="44"/>
      <c r="I33" s="81" t="s">
        <v>366</v>
      </c>
      <c r="J33" s="82" t="s">
        <v>363</v>
      </c>
      <c r="K33" s="71" t="s">
        <v>517</v>
      </c>
      <c r="L33" s="71" t="s">
        <v>517</v>
      </c>
      <c r="M33" s="71" t="s">
        <v>517</v>
      </c>
      <c r="N33" s="71" t="s">
        <v>517</v>
      </c>
      <c r="O33" s="250">
        <f t="shared" si="3"/>
        <v>0</v>
      </c>
      <c r="P33" s="44"/>
      <c r="Q33" s="219" t="s">
        <v>327</v>
      </c>
      <c r="R33" s="220" t="s">
        <v>328</v>
      </c>
      <c r="S33" s="71" t="s">
        <v>517</v>
      </c>
      <c r="T33" s="71" t="s">
        <v>517</v>
      </c>
      <c r="U33" s="71" t="s">
        <v>517</v>
      </c>
      <c r="V33" s="71" t="s">
        <v>517</v>
      </c>
      <c r="W33" s="78">
        <f t="shared" si="2"/>
        <v>0</v>
      </c>
      <c r="X33" s="44"/>
    </row>
    <row r="34" spans="1:24" x14ac:dyDescent="0.25">
      <c r="A34" s="73" t="s">
        <v>232</v>
      </c>
      <c r="B34" s="74" t="s">
        <v>45</v>
      </c>
      <c r="C34" s="71" t="s">
        <v>517</v>
      </c>
      <c r="D34" s="71" t="s">
        <v>517</v>
      </c>
      <c r="E34" s="71" t="s">
        <v>517</v>
      </c>
      <c r="F34" s="71" t="s">
        <v>517</v>
      </c>
      <c r="G34" s="75">
        <f t="shared" si="0"/>
        <v>0</v>
      </c>
      <c r="H34" s="44"/>
      <c r="I34" s="86" t="s">
        <v>324</v>
      </c>
      <c r="J34" s="240" t="s">
        <v>325</v>
      </c>
      <c r="K34" s="71" t="s">
        <v>517</v>
      </c>
      <c r="L34" s="71" t="s">
        <v>517</v>
      </c>
      <c r="M34" s="71" t="s">
        <v>517</v>
      </c>
      <c r="N34" s="71" t="s">
        <v>517</v>
      </c>
      <c r="O34" s="250">
        <f t="shared" si="3"/>
        <v>0</v>
      </c>
      <c r="P34" s="44"/>
      <c r="Q34" s="215" t="s">
        <v>149</v>
      </c>
      <c r="R34" s="216" t="s">
        <v>150</v>
      </c>
      <c r="S34" s="71" t="s">
        <v>517</v>
      </c>
      <c r="T34" s="71" t="s">
        <v>517</v>
      </c>
      <c r="U34" s="71" t="s">
        <v>517</v>
      </c>
      <c r="V34" s="71" t="s">
        <v>517</v>
      </c>
      <c r="W34" s="78">
        <f t="shared" si="2"/>
        <v>0</v>
      </c>
      <c r="X34" s="44"/>
    </row>
    <row r="35" spans="1:24" x14ac:dyDescent="0.25">
      <c r="A35" s="73" t="s">
        <v>46</v>
      </c>
      <c r="B35" s="74" t="s">
        <v>47</v>
      </c>
      <c r="C35" s="71" t="s">
        <v>517</v>
      </c>
      <c r="D35" s="71" t="s">
        <v>517</v>
      </c>
      <c r="E35" s="71" t="s">
        <v>517</v>
      </c>
      <c r="F35" s="71" t="s">
        <v>517</v>
      </c>
      <c r="G35" s="75">
        <f t="shared" si="0"/>
        <v>0</v>
      </c>
      <c r="H35" s="44"/>
      <c r="I35" s="81" t="s">
        <v>230</v>
      </c>
      <c r="J35" s="82" t="s">
        <v>32</v>
      </c>
      <c r="K35" s="71" t="s">
        <v>517</v>
      </c>
      <c r="L35" s="71" t="s">
        <v>517</v>
      </c>
      <c r="M35" s="71" t="s">
        <v>517</v>
      </c>
      <c r="N35" s="71" t="s">
        <v>517</v>
      </c>
      <c r="O35" s="250">
        <f t="shared" si="3"/>
        <v>0</v>
      </c>
      <c r="P35" s="44"/>
      <c r="Q35" s="215" t="s">
        <v>151</v>
      </c>
      <c r="R35" s="216" t="s">
        <v>150</v>
      </c>
      <c r="S35" s="71" t="s">
        <v>517</v>
      </c>
      <c r="T35" s="71" t="s">
        <v>517</v>
      </c>
      <c r="U35" s="71" t="s">
        <v>517</v>
      </c>
      <c r="V35" s="71" t="s">
        <v>517</v>
      </c>
      <c r="W35" s="78">
        <f t="shared" si="2"/>
        <v>0</v>
      </c>
      <c r="X35" s="44"/>
    </row>
    <row r="36" spans="1:24" x14ac:dyDescent="0.25">
      <c r="A36" s="73" t="s">
        <v>48</v>
      </c>
      <c r="B36" s="74" t="s">
        <v>49</v>
      </c>
      <c r="C36" s="71" t="s">
        <v>517</v>
      </c>
      <c r="D36" s="71" t="s">
        <v>517</v>
      </c>
      <c r="E36" s="71" t="s">
        <v>517</v>
      </c>
      <c r="F36" s="71" t="s">
        <v>517</v>
      </c>
      <c r="G36" s="75">
        <f t="shared" si="0"/>
        <v>0</v>
      </c>
      <c r="H36" s="44"/>
      <c r="I36" s="81" t="s">
        <v>365</v>
      </c>
      <c r="J36" s="82" t="s">
        <v>347</v>
      </c>
      <c r="K36" s="71" t="s">
        <v>517</v>
      </c>
      <c r="L36" s="71" t="s">
        <v>517</v>
      </c>
      <c r="M36" s="71" t="s">
        <v>517</v>
      </c>
      <c r="N36" s="71" t="s">
        <v>517</v>
      </c>
      <c r="O36" s="250">
        <f t="shared" si="3"/>
        <v>0</v>
      </c>
      <c r="P36" s="44"/>
      <c r="Q36" s="219" t="s">
        <v>31</v>
      </c>
      <c r="R36" s="220" t="s">
        <v>424</v>
      </c>
      <c r="S36" s="71" t="s">
        <v>517</v>
      </c>
      <c r="T36" s="71" t="s">
        <v>517</v>
      </c>
      <c r="U36" s="71" t="s">
        <v>517</v>
      </c>
      <c r="V36" s="71" t="s">
        <v>517</v>
      </c>
      <c r="W36" s="78">
        <f t="shared" si="2"/>
        <v>0</v>
      </c>
      <c r="X36" s="44"/>
    </row>
    <row r="37" spans="1:24" x14ac:dyDescent="0.25">
      <c r="A37" s="79" t="s">
        <v>232</v>
      </c>
      <c r="B37" s="80" t="s">
        <v>233</v>
      </c>
      <c r="C37" s="71" t="s">
        <v>517</v>
      </c>
      <c r="D37" s="71" t="s">
        <v>517</v>
      </c>
      <c r="E37" s="71" t="s">
        <v>517</v>
      </c>
      <c r="F37" s="71" t="s">
        <v>517</v>
      </c>
      <c r="G37" s="75">
        <f t="shared" ref="G37:G61" si="4">SUM(C37:F37)</f>
        <v>0</v>
      </c>
      <c r="H37" s="44"/>
      <c r="I37" s="76" t="s">
        <v>109</v>
      </c>
      <c r="J37" s="77" t="s">
        <v>456</v>
      </c>
      <c r="K37" s="71" t="s">
        <v>517</v>
      </c>
      <c r="L37" s="71" t="s">
        <v>517</v>
      </c>
      <c r="M37" s="71" t="s">
        <v>517</v>
      </c>
      <c r="N37" s="71" t="s">
        <v>517</v>
      </c>
      <c r="O37" s="250">
        <f t="shared" si="3"/>
        <v>0</v>
      </c>
      <c r="P37" s="44"/>
      <c r="Q37" s="215" t="s">
        <v>54</v>
      </c>
      <c r="R37" s="216" t="s">
        <v>95</v>
      </c>
      <c r="S37" s="71" t="s">
        <v>517</v>
      </c>
      <c r="T37" s="71" t="s">
        <v>517</v>
      </c>
      <c r="U37" s="71" t="s">
        <v>517</v>
      </c>
      <c r="V37" s="71" t="s">
        <v>517</v>
      </c>
      <c r="W37" s="78">
        <f t="shared" si="2"/>
        <v>0</v>
      </c>
      <c r="X37" s="44"/>
    </row>
    <row r="38" spans="1:24" x14ac:dyDescent="0.25">
      <c r="A38" s="79" t="s">
        <v>375</v>
      </c>
      <c r="B38" s="80" t="s">
        <v>376</v>
      </c>
      <c r="C38" s="71" t="s">
        <v>517</v>
      </c>
      <c r="D38" s="71" t="s">
        <v>517</v>
      </c>
      <c r="E38" s="71" t="s">
        <v>517</v>
      </c>
      <c r="F38" s="71" t="s">
        <v>517</v>
      </c>
      <c r="G38" s="75">
        <f t="shared" si="4"/>
        <v>0</v>
      </c>
      <c r="H38" s="44"/>
      <c r="I38" s="81" t="s">
        <v>104</v>
      </c>
      <c r="J38" s="82" t="s">
        <v>362</v>
      </c>
      <c r="K38" s="71" t="s">
        <v>517</v>
      </c>
      <c r="L38" s="71" t="s">
        <v>517</v>
      </c>
      <c r="M38" s="71" t="s">
        <v>517</v>
      </c>
      <c r="N38" s="71" t="s">
        <v>517</v>
      </c>
      <c r="O38" s="250">
        <f t="shared" si="3"/>
        <v>0</v>
      </c>
      <c r="P38" s="44"/>
      <c r="Q38" s="219" t="s">
        <v>96</v>
      </c>
      <c r="R38" s="220" t="s">
        <v>95</v>
      </c>
      <c r="S38" s="71" t="s">
        <v>517</v>
      </c>
      <c r="T38" s="71" t="s">
        <v>517</v>
      </c>
      <c r="U38" s="71" t="s">
        <v>517</v>
      </c>
      <c r="V38" s="71" t="s">
        <v>517</v>
      </c>
      <c r="W38" s="78">
        <f t="shared" si="2"/>
        <v>0</v>
      </c>
      <c r="X38" s="44"/>
    </row>
    <row r="39" spans="1:24" x14ac:dyDescent="0.25">
      <c r="A39" s="73" t="s">
        <v>286</v>
      </c>
      <c r="B39" s="74" t="s">
        <v>287</v>
      </c>
      <c r="C39" s="71" t="s">
        <v>517</v>
      </c>
      <c r="D39" s="71" t="s">
        <v>517</v>
      </c>
      <c r="E39" s="71" t="s">
        <v>517</v>
      </c>
      <c r="F39" s="71" t="s">
        <v>517</v>
      </c>
      <c r="G39" s="75">
        <f t="shared" si="4"/>
        <v>0</v>
      </c>
      <c r="H39" s="44"/>
      <c r="I39" s="76" t="s">
        <v>224</v>
      </c>
      <c r="J39" s="77" t="s">
        <v>132</v>
      </c>
      <c r="K39" s="71" t="s">
        <v>517</v>
      </c>
      <c r="L39" s="71" t="s">
        <v>517</v>
      </c>
      <c r="M39" s="71" t="s">
        <v>517</v>
      </c>
      <c r="N39" s="71" t="s">
        <v>517</v>
      </c>
      <c r="O39" s="250">
        <f t="shared" si="3"/>
        <v>0</v>
      </c>
      <c r="P39" s="44"/>
      <c r="Q39" s="215" t="s">
        <v>149</v>
      </c>
      <c r="R39" s="216" t="s">
        <v>280</v>
      </c>
      <c r="S39" s="71" t="s">
        <v>517</v>
      </c>
      <c r="T39" s="71" t="s">
        <v>517</v>
      </c>
      <c r="U39" s="71" t="s">
        <v>517</v>
      </c>
      <c r="V39" s="71" t="s">
        <v>517</v>
      </c>
      <c r="W39" s="78">
        <f t="shared" si="2"/>
        <v>0</v>
      </c>
      <c r="X39" s="44"/>
    </row>
    <row r="40" spans="1:24" x14ac:dyDescent="0.25">
      <c r="A40" s="79" t="s">
        <v>137</v>
      </c>
      <c r="B40" s="80" t="s">
        <v>138</v>
      </c>
      <c r="C40" s="71" t="s">
        <v>517</v>
      </c>
      <c r="D40" s="71" t="s">
        <v>517</v>
      </c>
      <c r="E40" s="71" t="s">
        <v>517</v>
      </c>
      <c r="F40" s="71" t="s">
        <v>517</v>
      </c>
      <c r="G40" s="75">
        <f t="shared" si="4"/>
        <v>0</v>
      </c>
      <c r="H40" s="44"/>
      <c r="I40" s="76" t="s">
        <v>375</v>
      </c>
      <c r="J40" s="77" t="s">
        <v>376</v>
      </c>
      <c r="K40" s="71" t="s">
        <v>517</v>
      </c>
      <c r="L40" s="71" t="s">
        <v>517</v>
      </c>
      <c r="M40" s="71" t="s">
        <v>517</v>
      </c>
      <c r="N40" s="71" t="s">
        <v>517</v>
      </c>
      <c r="O40" s="250">
        <f t="shared" si="3"/>
        <v>0</v>
      </c>
      <c r="P40" s="44"/>
      <c r="Q40" s="219" t="s">
        <v>228</v>
      </c>
      <c r="R40" s="220" t="s">
        <v>101</v>
      </c>
      <c r="S40" s="71" t="s">
        <v>517</v>
      </c>
      <c r="T40" s="71" t="s">
        <v>517</v>
      </c>
      <c r="U40" s="71" t="s">
        <v>517</v>
      </c>
      <c r="V40" s="71" t="s">
        <v>517</v>
      </c>
      <c r="W40" s="78">
        <f t="shared" si="2"/>
        <v>0</v>
      </c>
      <c r="X40" s="44"/>
    </row>
    <row r="41" spans="1:24" x14ac:dyDescent="0.25">
      <c r="A41" s="73" t="s">
        <v>223</v>
      </c>
      <c r="B41" s="74" t="s">
        <v>58</v>
      </c>
      <c r="C41" s="71" t="s">
        <v>517</v>
      </c>
      <c r="D41" s="71" t="s">
        <v>517</v>
      </c>
      <c r="E41" s="71" t="s">
        <v>517</v>
      </c>
      <c r="F41" s="71" t="s">
        <v>517</v>
      </c>
      <c r="G41" s="75">
        <f t="shared" si="4"/>
        <v>0</v>
      </c>
      <c r="H41" s="44"/>
      <c r="I41" s="86" t="s">
        <v>286</v>
      </c>
      <c r="J41" s="240" t="s">
        <v>287</v>
      </c>
      <c r="K41" s="71" t="s">
        <v>517</v>
      </c>
      <c r="L41" s="71" t="s">
        <v>517</v>
      </c>
      <c r="M41" s="71" t="s">
        <v>517</v>
      </c>
      <c r="N41" s="71" t="s">
        <v>517</v>
      </c>
      <c r="O41" s="250">
        <f t="shared" si="3"/>
        <v>0</v>
      </c>
      <c r="P41" s="44"/>
      <c r="Q41" s="219" t="s">
        <v>429</v>
      </c>
      <c r="R41" s="220" t="s">
        <v>165</v>
      </c>
      <c r="S41" s="71" t="s">
        <v>517</v>
      </c>
      <c r="T41" s="71" t="s">
        <v>517</v>
      </c>
      <c r="U41" s="71" t="s">
        <v>517</v>
      </c>
      <c r="V41" s="71" t="s">
        <v>517</v>
      </c>
      <c r="W41" s="78">
        <f t="shared" si="2"/>
        <v>0</v>
      </c>
      <c r="X41" s="44"/>
    </row>
    <row r="42" spans="1:24" x14ac:dyDescent="0.25">
      <c r="A42" s="79" t="s">
        <v>61</v>
      </c>
      <c r="B42" s="80" t="s">
        <v>60</v>
      </c>
      <c r="C42" s="71" t="s">
        <v>517</v>
      </c>
      <c r="D42" s="71" t="s">
        <v>517</v>
      </c>
      <c r="E42" s="71" t="s">
        <v>517</v>
      </c>
      <c r="F42" s="71" t="s">
        <v>517</v>
      </c>
      <c r="G42" s="75">
        <f t="shared" si="4"/>
        <v>0</v>
      </c>
      <c r="H42" s="44"/>
      <c r="I42" s="76" t="s">
        <v>31</v>
      </c>
      <c r="J42" s="70" t="s">
        <v>58</v>
      </c>
      <c r="K42" s="71" t="s">
        <v>517</v>
      </c>
      <c r="L42" s="71" t="s">
        <v>517</v>
      </c>
      <c r="M42" s="71" t="s">
        <v>517</v>
      </c>
      <c r="N42" s="71" t="s">
        <v>517</v>
      </c>
      <c r="O42" s="250">
        <f t="shared" si="3"/>
        <v>0</v>
      </c>
      <c r="P42" s="44"/>
      <c r="Q42" s="215" t="s">
        <v>225</v>
      </c>
      <c r="R42" s="216" t="s">
        <v>117</v>
      </c>
      <c r="S42" s="71" t="s">
        <v>517</v>
      </c>
      <c r="T42" s="71" t="s">
        <v>517</v>
      </c>
      <c r="U42" s="71" t="s">
        <v>517</v>
      </c>
      <c r="V42" s="71" t="s">
        <v>517</v>
      </c>
      <c r="W42" s="78">
        <f t="shared" si="2"/>
        <v>0</v>
      </c>
      <c r="X42" s="44"/>
    </row>
    <row r="43" spans="1:24" x14ac:dyDescent="0.25">
      <c r="A43" s="73" t="s">
        <v>66</v>
      </c>
      <c r="B43" s="74" t="s">
        <v>67</v>
      </c>
      <c r="C43" s="71" t="s">
        <v>517</v>
      </c>
      <c r="D43" s="71" t="s">
        <v>517</v>
      </c>
      <c r="E43" s="71" t="s">
        <v>517</v>
      </c>
      <c r="F43" s="71" t="s">
        <v>517</v>
      </c>
      <c r="G43" s="75">
        <f t="shared" si="4"/>
        <v>0</v>
      </c>
      <c r="H43" s="44"/>
      <c r="I43" s="76" t="s">
        <v>491</v>
      </c>
      <c r="J43" s="77" t="s">
        <v>433</v>
      </c>
      <c r="K43" s="71" t="s">
        <v>517</v>
      </c>
      <c r="L43" s="71" t="s">
        <v>517</v>
      </c>
      <c r="M43" s="71" t="s">
        <v>517</v>
      </c>
      <c r="N43" s="71" t="s">
        <v>517</v>
      </c>
      <c r="O43" s="250">
        <f t="shared" si="3"/>
        <v>0</v>
      </c>
      <c r="P43" s="44"/>
      <c r="Q43" s="219" t="s">
        <v>54</v>
      </c>
      <c r="R43" s="220" t="s">
        <v>120</v>
      </c>
      <c r="S43" s="71" t="s">
        <v>517</v>
      </c>
      <c r="T43" s="71" t="s">
        <v>517</v>
      </c>
      <c r="U43" s="71" t="s">
        <v>517</v>
      </c>
      <c r="V43" s="71" t="s">
        <v>517</v>
      </c>
      <c r="W43" s="78">
        <f t="shared" si="2"/>
        <v>0</v>
      </c>
      <c r="X43" s="44"/>
    </row>
    <row r="44" spans="1:24" x14ac:dyDescent="0.25">
      <c r="A44" s="79" t="s">
        <v>300</v>
      </c>
      <c r="B44" s="80" t="s">
        <v>301</v>
      </c>
      <c r="C44" s="71" t="s">
        <v>517</v>
      </c>
      <c r="D44" s="71" t="s">
        <v>517</v>
      </c>
      <c r="E44" s="71" t="s">
        <v>517</v>
      </c>
      <c r="F44" s="71" t="s">
        <v>517</v>
      </c>
      <c r="G44" s="75">
        <f t="shared" si="4"/>
        <v>0</v>
      </c>
      <c r="H44" s="44"/>
      <c r="I44" s="76" t="s">
        <v>66</v>
      </c>
      <c r="J44" s="70" t="s">
        <v>67</v>
      </c>
      <c r="K44" s="71" t="s">
        <v>517</v>
      </c>
      <c r="L44" s="71" t="s">
        <v>517</v>
      </c>
      <c r="M44" s="71" t="s">
        <v>517</v>
      </c>
      <c r="N44" s="71" t="s">
        <v>517</v>
      </c>
      <c r="O44" s="250">
        <f t="shared" si="3"/>
        <v>0</v>
      </c>
      <c r="P44" s="44"/>
      <c r="Q44" s="79"/>
      <c r="R44" s="80"/>
      <c r="S44" s="71"/>
      <c r="T44" s="71"/>
      <c r="U44" s="71"/>
      <c r="V44" s="71"/>
      <c r="W44" s="78">
        <f t="shared" ref="W44:W50" si="5">SUM(S44:V44)</f>
        <v>0</v>
      </c>
      <c r="X44" s="44"/>
    </row>
    <row r="45" spans="1:24" x14ac:dyDescent="0.25">
      <c r="A45" s="79" t="s">
        <v>451</v>
      </c>
      <c r="B45" s="80" t="s">
        <v>452</v>
      </c>
      <c r="C45" s="71" t="s">
        <v>517</v>
      </c>
      <c r="D45" s="71" t="s">
        <v>517</v>
      </c>
      <c r="E45" s="71" t="s">
        <v>517</v>
      </c>
      <c r="F45" s="71" t="s">
        <v>517</v>
      </c>
      <c r="G45" s="75">
        <f t="shared" si="4"/>
        <v>0</v>
      </c>
      <c r="H45" s="44"/>
      <c r="I45" s="86" t="s">
        <v>300</v>
      </c>
      <c r="J45" s="240" t="s">
        <v>301</v>
      </c>
      <c r="K45" s="71" t="s">
        <v>517</v>
      </c>
      <c r="L45" s="71" t="s">
        <v>517</v>
      </c>
      <c r="M45" s="71" t="s">
        <v>517</v>
      </c>
      <c r="N45" s="71" t="s">
        <v>517</v>
      </c>
      <c r="O45" s="250">
        <f t="shared" si="3"/>
        <v>0</v>
      </c>
      <c r="P45" s="44"/>
      <c r="Q45" s="79"/>
      <c r="R45" s="80"/>
      <c r="S45" s="71"/>
      <c r="T45" s="71"/>
      <c r="U45" s="71"/>
      <c r="V45" s="71"/>
      <c r="W45" s="78">
        <f t="shared" si="5"/>
        <v>0</v>
      </c>
      <c r="X45" s="44"/>
    </row>
    <row r="46" spans="1:24" x14ac:dyDescent="0.25">
      <c r="A46" s="79" t="s">
        <v>298</v>
      </c>
      <c r="B46" s="80" t="s">
        <v>291</v>
      </c>
      <c r="C46" s="71" t="s">
        <v>517</v>
      </c>
      <c r="D46" s="71" t="s">
        <v>517</v>
      </c>
      <c r="E46" s="71" t="s">
        <v>517</v>
      </c>
      <c r="F46" s="71" t="s">
        <v>517</v>
      </c>
      <c r="G46" s="75">
        <f t="shared" si="4"/>
        <v>0</v>
      </c>
      <c r="H46" s="44"/>
      <c r="I46" s="76" t="s">
        <v>246</v>
      </c>
      <c r="J46" s="77" t="s">
        <v>69</v>
      </c>
      <c r="K46" s="71" t="s">
        <v>517</v>
      </c>
      <c r="L46" s="71" t="s">
        <v>517</v>
      </c>
      <c r="M46" s="71" t="s">
        <v>517</v>
      </c>
      <c r="N46" s="71" t="s">
        <v>517</v>
      </c>
      <c r="O46" s="250">
        <f t="shared" si="3"/>
        <v>0</v>
      </c>
      <c r="P46" s="44"/>
      <c r="Q46" s="79"/>
      <c r="R46" s="80"/>
      <c r="S46" s="71"/>
      <c r="T46" s="71"/>
      <c r="U46" s="71"/>
      <c r="V46" s="71"/>
      <c r="W46" s="78">
        <f t="shared" si="5"/>
        <v>0</v>
      </c>
      <c r="X46" s="44"/>
    </row>
    <row r="47" spans="1:24" x14ac:dyDescent="0.25">
      <c r="A47" s="73" t="s">
        <v>72</v>
      </c>
      <c r="B47" s="74" t="s">
        <v>73</v>
      </c>
      <c r="C47" s="71" t="s">
        <v>517</v>
      </c>
      <c r="D47" s="71" t="s">
        <v>517</v>
      </c>
      <c r="E47" s="71" t="s">
        <v>517</v>
      </c>
      <c r="F47" s="71" t="s">
        <v>517</v>
      </c>
      <c r="G47" s="75">
        <f t="shared" si="4"/>
        <v>0</v>
      </c>
      <c r="H47" s="44"/>
      <c r="I47" s="81" t="s">
        <v>70</v>
      </c>
      <c r="J47" s="82" t="s">
        <v>71</v>
      </c>
      <c r="K47" s="71" t="s">
        <v>517</v>
      </c>
      <c r="L47" s="71" t="s">
        <v>517</v>
      </c>
      <c r="M47" s="71" t="s">
        <v>517</v>
      </c>
      <c r="N47" s="71" t="s">
        <v>517</v>
      </c>
      <c r="O47" s="250">
        <f t="shared" si="3"/>
        <v>0</v>
      </c>
      <c r="P47" s="44"/>
      <c r="Q47" s="79"/>
      <c r="R47" s="80"/>
      <c r="S47" s="71"/>
      <c r="T47" s="71"/>
      <c r="U47" s="71"/>
      <c r="V47" s="71"/>
      <c r="W47" s="78">
        <f t="shared" si="5"/>
        <v>0</v>
      </c>
      <c r="X47" s="44"/>
    </row>
    <row r="48" spans="1:24" x14ac:dyDescent="0.25">
      <c r="A48" s="79" t="s">
        <v>26</v>
      </c>
      <c r="B48" s="80" t="s">
        <v>75</v>
      </c>
      <c r="C48" s="71" t="s">
        <v>517</v>
      </c>
      <c r="D48" s="71" t="s">
        <v>517</v>
      </c>
      <c r="E48" s="71" t="s">
        <v>517</v>
      </c>
      <c r="F48" s="71" t="s">
        <v>517</v>
      </c>
      <c r="G48" s="75">
        <f t="shared" si="4"/>
        <v>0</v>
      </c>
      <c r="H48" s="44"/>
      <c r="I48" s="86" t="s">
        <v>389</v>
      </c>
      <c r="J48" s="240" t="s">
        <v>328</v>
      </c>
      <c r="K48" s="71" t="s">
        <v>517</v>
      </c>
      <c r="L48" s="71" t="s">
        <v>517</v>
      </c>
      <c r="M48" s="71" t="s">
        <v>517</v>
      </c>
      <c r="N48" s="71" t="s">
        <v>517</v>
      </c>
      <c r="O48" s="250">
        <f t="shared" si="3"/>
        <v>0</v>
      </c>
      <c r="P48" s="44"/>
      <c r="Q48" s="79"/>
      <c r="R48" s="80"/>
      <c r="S48" s="71"/>
      <c r="T48" s="71"/>
      <c r="U48" s="71"/>
      <c r="V48" s="71"/>
      <c r="W48" s="78">
        <f t="shared" si="5"/>
        <v>0</v>
      </c>
      <c r="X48" s="44"/>
    </row>
    <row r="49" spans="1:24" x14ac:dyDescent="0.25">
      <c r="A49" s="79" t="s">
        <v>327</v>
      </c>
      <c r="B49" s="80" t="s">
        <v>328</v>
      </c>
      <c r="C49" s="71" t="s">
        <v>517</v>
      </c>
      <c r="D49" s="71" t="s">
        <v>517</v>
      </c>
      <c r="E49" s="71" t="s">
        <v>517</v>
      </c>
      <c r="F49" s="71" t="s">
        <v>517</v>
      </c>
      <c r="G49" s="75">
        <f t="shared" si="4"/>
        <v>0</v>
      </c>
      <c r="H49" s="44"/>
      <c r="I49" s="86" t="s">
        <v>358</v>
      </c>
      <c r="J49" s="240" t="s">
        <v>359</v>
      </c>
      <c r="K49" s="71" t="s">
        <v>517</v>
      </c>
      <c r="L49" s="71" t="s">
        <v>517</v>
      </c>
      <c r="M49" s="71" t="s">
        <v>517</v>
      </c>
      <c r="N49" s="71" t="s">
        <v>517</v>
      </c>
      <c r="O49" s="250">
        <f t="shared" si="3"/>
        <v>0</v>
      </c>
      <c r="P49" s="44"/>
      <c r="Q49" s="79"/>
      <c r="R49" s="80"/>
      <c r="S49" s="71"/>
      <c r="T49" s="71"/>
      <c r="U49" s="71"/>
      <c r="V49" s="71"/>
      <c r="W49" s="78">
        <f t="shared" si="5"/>
        <v>0</v>
      </c>
      <c r="X49" s="44"/>
    </row>
    <row r="50" spans="1:24" x14ac:dyDescent="0.25">
      <c r="A50" s="79" t="s">
        <v>154</v>
      </c>
      <c r="B50" s="80" t="s">
        <v>454</v>
      </c>
      <c r="C50" s="71" t="s">
        <v>517</v>
      </c>
      <c r="D50" s="71" t="s">
        <v>517</v>
      </c>
      <c r="E50" s="71" t="s">
        <v>517</v>
      </c>
      <c r="F50" s="71" t="s">
        <v>517</v>
      </c>
      <c r="G50" s="75">
        <f t="shared" si="4"/>
        <v>0</v>
      </c>
      <c r="H50" s="44"/>
      <c r="I50" s="69" t="s">
        <v>226</v>
      </c>
      <c r="J50" s="77" t="s">
        <v>88</v>
      </c>
      <c r="K50" s="71" t="s">
        <v>517</v>
      </c>
      <c r="L50" s="71" t="s">
        <v>517</v>
      </c>
      <c r="M50" s="71" t="s">
        <v>517</v>
      </c>
      <c r="N50" s="71" t="s">
        <v>517</v>
      </c>
      <c r="O50" s="250">
        <f t="shared" si="3"/>
        <v>0</v>
      </c>
      <c r="P50" s="44"/>
      <c r="Q50" s="79"/>
      <c r="R50" s="80"/>
      <c r="S50" s="71"/>
      <c r="T50" s="71"/>
      <c r="U50" s="71"/>
      <c r="V50" s="71"/>
      <c r="W50" s="78">
        <f t="shared" si="5"/>
        <v>0</v>
      </c>
      <c r="X50" s="44"/>
    </row>
    <row r="51" spans="1:24" x14ac:dyDescent="0.25">
      <c r="A51" s="79" t="s">
        <v>149</v>
      </c>
      <c r="B51" s="80" t="s">
        <v>150</v>
      </c>
      <c r="C51" s="71" t="s">
        <v>517</v>
      </c>
      <c r="D51" s="71" t="s">
        <v>517</v>
      </c>
      <c r="E51" s="71" t="s">
        <v>517</v>
      </c>
      <c r="F51" s="71" t="s">
        <v>517</v>
      </c>
      <c r="G51" s="75">
        <f t="shared" si="4"/>
        <v>0</v>
      </c>
      <c r="H51" s="44"/>
      <c r="I51" s="76" t="s">
        <v>54</v>
      </c>
      <c r="J51" s="70" t="s">
        <v>364</v>
      </c>
      <c r="K51" s="71" t="s">
        <v>517</v>
      </c>
      <c r="L51" s="71" t="s">
        <v>517</v>
      </c>
      <c r="M51" s="71" t="s">
        <v>517</v>
      </c>
      <c r="N51" s="71" t="s">
        <v>517</v>
      </c>
      <c r="O51" s="250">
        <f t="shared" si="3"/>
        <v>0</v>
      </c>
      <c r="P51" s="44"/>
      <c r="Q51" s="79"/>
      <c r="R51" s="80"/>
      <c r="S51" s="71"/>
      <c r="T51" s="71"/>
      <c r="U51" s="71"/>
      <c r="V51" s="71"/>
      <c r="W51" s="78"/>
      <c r="X51" s="44"/>
    </row>
    <row r="52" spans="1:24" x14ac:dyDescent="0.25">
      <c r="A52" s="79" t="s">
        <v>151</v>
      </c>
      <c r="B52" s="80" t="s">
        <v>150</v>
      </c>
      <c r="C52" s="71" t="s">
        <v>517</v>
      </c>
      <c r="D52" s="71" t="s">
        <v>517</v>
      </c>
      <c r="E52" s="71" t="s">
        <v>517</v>
      </c>
      <c r="F52" s="71" t="s">
        <v>517</v>
      </c>
      <c r="G52" s="75">
        <f t="shared" si="4"/>
        <v>0</v>
      </c>
      <c r="H52" s="44"/>
      <c r="I52" s="76" t="s">
        <v>104</v>
      </c>
      <c r="J52" s="77" t="s">
        <v>103</v>
      </c>
      <c r="K52" s="71" t="s">
        <v>517</v>
      </c>
      <c r="L52" s="71" t="s">
        <v>517</v>
      </c>
      <c r="M52" s="71" t="s">
        <v>517</v>
      </c>
      <c r="N52" s="71" t="s">
        <v>517</v>
      </c>
      <c r="O52" s="250">
        <f t="shared" si="3"/>
        <v>0</v>
      </c>
      <c r="P52" s="44"/>
      <c r="Q52" s="79"/>
      <c r="R52" s="80"/>
      <c r="S52" s="71"/>
      <c r="T52" s="71"/>
      <c r="U52" s="71"/>
      <c r="V52" s="71"/>
      <c r="W52" s="78"/>
      <c r="X52" s="44"/>
    </row>
    <row r="53" spans="1:24" x14ac:dyDescent="0.25">
      <c r="A53" s="79" t="s">
        <v>289</v>
      </c>
      <c r="B53" s="80" t="s">
        <v>290</v>
      </c>
      <c r="C53" s="71" t="s">
        <v>517</v>
      </c>
      <c r="D53" s="71" t="s">
        <v>517</v>
      </c>
      <c r="E53" s="71" t="s">
        <v>517</v>
      </c>
      <c r="F53" s="71" t="s">
        <v>517</v>
      </c>
      <c r="G53" s="75">
        <f t="shared" si="4"/>
        <v>0</v>
      </c>
      <c r="H53" s="44"/>
      <c r="I53" s="76" t="s">
        <v>97</v>
      </c>
      <c r="J53" s="77" t="s">
        <v>108</v>
      </c>
      <c r="K53" s="71" t="s">
        <v>517</v>
      </c>
      <c r="L53" s="71" t="s">
        <v>517</v>
      </c>
      <c r="M53" s="71" t="s">
        <v>517</v>
      </c>
      <c r="N53" s="71" t="s">
        <v>517</v>
      </c>
      <c r="O53" s="250">
        <f t="shared" si="3"/>
        <v>0</v>
      </c>
      <c r="P53" s="44"/>
      <c r="Q53" s="79"/>
      <c r="R53" s="80"/>
      <c r="S53" s="71"/>
      <c r="T53" s="71"/>
      <c r="U53" s="71"/>
      <c r="V53" s="71"/>
      <c r="W53" s="78"/>
      <c r="X53" s="44"/>
    </row>
    <row r="54" spans="1:24" x14ac:dyDescent="0.25">
      <c r="A54" s="79" t="s">
        <v>31</v>
      </c>
      <c r="B54" s="80" t="s">
        <v>424</v>
      </c>
      <c r="C54" s="71" t="s">
        <v>517</v>
      </c>
      <c r="D54" s="71" t="s">
        <v>517</v>
      </c>
      <c r="E54" s="71" t="s">
        <v>517</v>
      </c>
      <c r="F54" s="71" t="s">
        <v>517</v>
      </c>
      <c r="G54" s="75">
        <f t="shared" si="4"/>
        <v>0</v>
      </c>
      <c r="H54" s="44"/>
      <c r="I54" s="76" t="s">
        <v>220</v>
      </c>
      <c r="J54" s="77" t="s">
        <v>113</v>
      </c>
      <c r="K54" s="71" t="s">
        <v>517</v>
      </c>
      <c r="L54" s="71" t="s">
        <v>517</v>
      </c>
      <c r="M54" s="71" t="s">
        <v>517</v>
      </c>
      <c r="N54" s="71" t="s">
        <v>517</v>
      </c>
      <c r="O54" s="250">
        <f t="shared" si="3"/>
        <v>0</v>
      </c>
      <c r="P54" s="44"/>
      <c r="Q54" s="79"/>
      <c r="R54" s="80"/>
      <c r="S54" s="71"/>
      <c r="T54" s="71"/>
      <c r="U54" s="71"/>
      <c r="V54" s="71"/>
      <c r="W54" s="78"/>
      <c r="X54" s="44"/>
    </row>
    <row r="55" spans="1:24" x14ac:dyDescent="0.25">
      <c r="A55" s="79" t="s">
        <v>94</v>
      </c>
      <c r="B55" s="80" t="s">
        <v>95</v>
      </c>
      <c r="C55" s="71" t="s">
        <v>517</v>
      </c>
      <c r="D55" s="71" t="s">
        <v>517</v>
      </c>
      <c r="E55" s="71" t="s">
        <v>517</v>
      </c>
      <c r="F55" s="71" t="s">
        <v>517</v>
      </c>
      <c r="G55" s="75">
        <f t="shared" si="4"/>
        <v>0</v>
      </c>
      <c r="H55" s="44"/>
      <c r="I55" s="69" t="s">
        <v>236</v>
      </c>
      <c r="J55" s="70" t="s">
        <v>163</v>
      </c>
      <c r="K55" s="71" t="s">
        <v>517</v>
      </c>
      <c r="L55" s="71" t="s">
        <v>517</v>
      </c>
      <c r="M55" s="71" t="s">
        <v>517</v>
      </c>
      <c r="N55" s="71" t="s">
        <v>517</v>
      </c>
      <c r="O55" s="250">
        <f t="shared" si="3"/>
        <v>0</v>
      </c>
      <c r="P55" s="44"/>
      <c r="Q55" s="79"/>
      <c r="R55" s="80"/>
      <c r="S55" s="71"/>
      <c r="T55" s="71"/>
      <c r="U55" s="71"/>
      <c r="V55" s="71"/>
      <c r="W55" s="78"/>
      <c r="X55" s="44"/>
    </row>
    <row r="56" spans="1:24" x14ac:dyDescent="0.25">
      <c r="A56" s="79" t="s">
        <v>96</v>
      </c>
      <c r="B56" s="80" t="s">
        <v>95</v>
      </c>
      <c r="C56" s="71" t="s">
        <v>517</v>
      </c>
      <c r="D56" s="71" t="s">
        <v>517</v>
      </c>
      <c r="E56" s="71" t="s">
        <v>517</v>
      </c>
      <c r="F56" s="71" t="s">
        <v>517</v>
      </c>
      <c r="G56" s="75">
        <f t="shared" si="4"/>
        <v>0</v>
      </c>
      <c r="H56" s="44"/>
      <c r="I56" s="76" t="s">
        <v>229</v>
      </c>
      <c r="J56" s="70" t="s">
        <v>116</v>
      </c>
      <c r="K56" s="71" t="s">
        <v>517</v>
      </c>
      <c r="L56" s="71" t="s">
        <v>517</v>
      </c>
      <c r="M56" s="71" t="s">
        <v>517</v>
      </c>
      <c r="N56" s="71" t="s">
        <v>517</v>
      </c>
      <c r="O56" s="250">
        <f t="shared" si="3"/>
        <v>0</v>
      </c>
      <c r="P56" s="44"/>
      <c r="Q56" s="79"/>
      <c r="R56" s="80"/>
      <c r="S56" s="71"/>
      <c r="T56" s="71"/>
      <c r="U56" s="71"/>
      <c r="V56" s="71"/>
      <c r="W56" s="78"/>
      <c r="X56" s="44"/>
    </row>
    <row r="57" spans="1:24" s="393" customFormat="1" x14ac:dyDescent="0.25">
      <c r="A57" s="73" t="s">
        <v>22</v>
      </c>
      <c r="B57" s="74" t="s">
        <v>103</v>
      </c>
      <c r="C57" s="71" t="s">
        <v>517</v>
      </c>
      <c r="D57" s="71" t="s">
        <v>517</v>
      </c>
      <c r="E57" s="71" t="s">
        <v>517</v>
      </c>
      <c r="F57" s="71" t="s">
        <v>517</v>
      </c>
      <c r="G57" s="75">
        <f t="shared" si="4"/>
        <v>0</v>
      </c>
      <c r="H57" s="44"/>
      <c r="I57" s="76" t="s">
        <v>164</v>
      </c>
      <c r="J57" s="70" t="s">
        <v>165</v>
      </c>
      <c r="K57" s="71" t="s">
        <v>517</v>
      </c>
      <c r="L57" s="71" t="s">
        <v>517</v>
      </c>
      <c r="M57" s="71" t="s">
        <v>517</v>
      </c>
      <c r="N57" s="71" t="s">
        <v>517</v>
      </c>
      <c r="O57" s="250">
        <f t="shared" si="3"/>
        <v>0</v>
      </c>
      <c r="P57" s="44"/>
      <c r="Q57" s="79"/>
      <c r="R57" s="80"/>
      <c r="S57" s="71"/>
      <c r="T57" s="71"/>
      <c r="U57" s="71"/>
      <c r="V57" s="71"/>
      <c r="W57" s="78"/>
      <c r="X57" s="44"/>
    </row>
    <row r="58" spans="1:24" s="393" customFormat="1" x14ac:dyDescent="0.25">
      <c r="A58" s="79" t="s">
        <v>221</v>
      </c>
      <c r="B58" s="80" t="s">
        <v>103</v>
      </c>
      <c r="C58" s="71" t="s">
        <v>517</v>
      </c>
      <c r="D58" s="71" t="s">
        <v>517</v>
      </c>
      <c r="E58" s="71" t="s">
        <v>517</v>
      </c>
      <c r="F58" s="71" t="s">
        <v>517</v>
      </c>
      <c r="G58" s="75">
        <f t="shared" si="4"/>
        <v>0</v>
      </c>
      <c r="H58" s="44"/>
      <c r="I58" s="76" t="s">
        <v>222</v>
      </c>
      <c r="J58" s="77" t="s">
        <v>118</v>
      </c>
      <c r="K58" s="71" t="s">
        <v>517</v>
      </c>
      <c r="L58" s="71" t="s">
        <v>517</v>
      </c>
      <c r="M58" s="71" t="s">
        <v>517</v>
      </c>
      <c r="N58" s="71" t="s">
        <v>517</v>
      </c>
      <c r="O58" s="250">
        <f t="shared" si="3"/>
        <v>0</v>
      </c>
      <c r="P58" s="44"/>
      <c r="Q58" s="79"/>
      <c r="R58" s="80"/>
      <c r="S58" s="71"/>
      <c r="T58" s="71"/>
      <c r="U58" s="71"/>
      <c r="V58" s="71"/>
      <c r="W58" s="78"/>
      <c r="X58" s="44"/>
    </row>
    <row r="59" spans="1:24" s="393" customFormat="1" x14ac:dyDescent="0.25">
      <c r="A59" s="83" t="s">
        <v>97</v>
      </c>
      <c r="B59" s="84" t="s">
        <v>108</v>
      </c>
      <c r="C59" s="71" t="s">
        <v>517</v>
      </c>
      <c r="D59" s="71" t="s">
        <v>517</v>
      </c>
      <c r="E59" s="71" t="s">
        <v>517</v>
      </c>
      <c r="F59" s="71" t="s">
        <v>517</v>
      </c>
      <c r="G59" s="75">
        <f t="shared" si="4"/>
        <v>0</v>
      </c>
      <c r="H59" s="44"/>
      <c r="I59" s="86" t="s">
        <v>109</v>
      </c>
      <c r="J59" s="240" t="s">
        <v>121</v>
      </c>
      <c r="K59" s="71" t="s">
        <v>517</v>
      </c>
      <c r="L59" s="71" t="s">
        <v>517</v>
      </c>
      <c r="M59" s="71" t="s">
        <v>517</v>
      </c>
      <c r="N59" s="71" t="s">
        <v>517</v>
      </c>
      <c r="O59" s="250">
        <f t="shared" si="3"/>
        <v>0</v>
      </c>
      <c r="P59" s="44"/>
      <c r="Q59" s="79"/>
      <c r="R59" s="80"/>
      <c r="S59" s="71"/>
      <c r="T59" s="71"/>
      <c r="U59" s="71"/>
      <c r="V59" s="71"/>
      <c r="W59" s="78"/>
      <c r="X59" s="44"/>
    </row>
    <row r="60" spans="1:24" s="393" customFormat="1" x14ac:dyDescent="0.25">
      <c r="A60" s="79" t="s">
        <v>110</v>
      </c>
      <c r="B60" s="80" t="s">
        <v>111</v>
      </c>
      <c r="C60" s="71" t="s">
        <v>517</v>
      </c>
      <c r="D60" s="71" t="s">
        <v>517</v>
      </c>
      <c r="E60" s="71" t="s">
        <v>517</v>
      </c>
      <c r="F60" s="71" t="s">
        <v>517</v>
      </c>
      <c r="G60" s="75">
        <f t="shared" si="4"/>
        <v>0</v>
      </c>
      <c r="H60" s="44"/>
      <c r="I60" s="76" t="s">
        <v>490</v>
      </c>
      <c r="J60" s="77" t="s">
        <v>459</v>
      </c>
      <c r="K60" s="71" t="s">
        <v>517</v>
      </c>
      <c r="L60" s="71" t="s">
        <v>517</v>
      </c>
      <c r="M60" s="71" t="s">
        <v>517</v>
      </c>
      <c r="N60" s="71" t="s">
        <v>517</v>
      </c>
      <c r="O60" s="250">
        <f t="shared" si="3"/>
        <v>0</v>
      </c>
      <c r="P60" s="44"/>
      <c r="Q60" s="79"/>
      <c r="R60" s="80"/>
      <c r="S60" s="71"/>
      <c r="T60" s="71"/>
      <c r="U60" s="71"/>
      <c r="V60" s="71"/>
      <c r="W60" s="78"/>
      <c r="X60" s="44"/>
    </row>
    <row r="61" spans="1:24" x14ac:dyDescent="0.25">
      <c r="A61" s="79" t="s">
        <v>114</v>
      </c>
      <c r="B61" s="80" t="s">
        <v>115</v>
      </c>
      <c r="C61" s="71" t="s">
        <v>517</v>
      </c>
      <c r="D61" s="71" t="s">
        <v>517</v>
      </c>
      <c r="E61" s="71" t="s">
        <v>517</v>
      </c>
      <c r="F61" s="71" t="s">
        <v>517</v>
      </c>
      <c r="G61" s="75">
        <f t="shared" si="4"/>
        <v>0</v>
      </c>
      <c r="H61" s="44"/>
      <c r="I61" s="86" t="s">
        <v>48</v>
      </c>
      <c r="J61" s="240" t="s">
        <v>378</v>
      </c>
      <c r="K61" s="71" t="s">
        <v>517</v>
      </c>
      <c r="L61" s="71" t="s">
        <v>517</v>
      </c>
      <c r="M61" s="407">
        <v>297</v>
      </c>
      <c r="N61" s="71" t="s">
        <v>517</v>
      </c>
      <c r="O61" s="250"/>
      <c r="P61" s="44"/>
      <c r="Q61" s="79"/>
      <c r="R61" s="80"/>
      <c r="S61" s="71"/>
      <c r="T61" s="71"/>
      <c r="U61" s="71"/>
      <c r="V61" s="71"/>
      <c r="W61" s="78"/>
      <c r="X61" s="44"/>
    </row>
    <row r="62" spans="1:24" ht="15.75" thickBot="1" x14ac:dyDescent="0.3">
      <c r="A62" s="486"/>
      <c r="B62" s="487"/>
      <c r="C62" s="481">
        <f>COUNT(C5:C61)</f>
        <v>10</v>
      </c>
      <c r="D62" s="481">
        <f>COUNT(D5:D61)</f>
        <v>15</v>
      </c>
      <c r="E62" s="481">
        <f>COUNT(E5:E61)</f>
        <v>14</v>
      </c>
      <c r="F62" s="481">
        <f>COUNT(F5:F61)</f>
        <v>16</v>
      </c>
      <c r="G62" s="488">
        <f t="shared" ref="G62" si="6">SUM(C62:F62)</f>
        <v>55</v>
      </c>
      <c r="H62" s="44"/>
      <c r="I62" s="492"/>
      <c r="J62" s="493"/>
      <c r="K62" s="481">
        <f>COUNT(K5:K61)</f>
        <v>12</v>
      </c>
      <c r="L62" s="481">
        <f t="shared" ref="L62:N62" si="7">COUNT(L5:L61)</f>
        <v>11</v>
      </c>
      <c r="M62" s="481">
        <f t="shared" si="7"/>
        <v>15</v>
      </c>
      <c r="N62" s="481">
        <f t="shared" si="7"/>
        <v>13</v>
      </c>
      <c r="O62" s="494">
        <f t="shared" ref="O62" si="8">SUM(K62:N62)</f>
        <v>51</v>
      </c>
      <c r="P62" s="44"/>
      <c r="Q62" s="484"/>
      <c r="R62" s="485"/>
      <c r="S62" s="481">
        <f>COUNT(S5:S61)</f>
        <v>11</v>
      </c>
      <c r="T62" s="481">
        <f t="shared" ref="T62:V62" si="9">COUNT(T5:T61)</f>
        <v>10</v>
      </c>
      <c r="U62" s="481">
        <f t="shared" si="9"/>
        <v>10</v>
      </c>
      <c r="V62" s="481">
        <f t="shared" si="9"/>
        <v>13</v>
      </c>
      <c r="W62" s="481">
        <f>SUM(S62:V62)</f>
        <v>44</v>
      </c>
      <c r="X62" s="44"/>
    </row>
    <row r="63" spans="1:24" ht="15.75" thickBot="1" x14ac:dyDescent="0.3">
      <c r="A63" s="45" t="s">
        <v>122</v>
      </c>
      <c r="B63" s="46"/>
      <c r="C63" s="47">
        <v>43170</v>
      </c>
      <c r="D63" s="47">
        <v>43190</v>
      </c>
      <c r="E63" s="47">
        <v>43233</v>
      </c>
      <c r="F63" s="47">
        <v>43254</v>
      </c>
      <c r="G63" s="48"/>
      <c r="H63" s="44"/>
      <c r="I63" s="49" t="s">
        <v>122</v>
      </c>
      <c r="J63" s="50"/>
      <c r="K63" s="51">
        <v>43232</v>
      </c>
      <c r="L63" s="51">
        <v>43254</v>
      </c>
      <c r="M63" s="51">
        <v>43302</v>
      </c>
      <c r="N63" s="51">
        <v>43324</v>
      </c>
      <c r="O63" s="52"/>
      <c r="P63" s="44"/>
      <c r="Q63" s="53" t="s">
        <v>122</v>
      </c>
      <c r="R63" s="54"/>
      <c r="S63" s="55">
        <v>43169</v>
      </c>
      <c r="T63" s="55">
        <v>43197</v>
      </c>
      <c r="U63" s="55">
        <v>43218</v>
      </c>
      <c r="V63" s="55">
        <v>43239</v>
      </c>
      <c r="W63" s="56"/>
      <c r="X63" s="44"/>
    </row>
    <row r="64" spans="1:24" ht="23.25" x14ac:dyDescent="0.25">
      <c r="A64" s="201" t="s">
        <v>4</v>
      </c>
      <c r="B64" s="58" t="s">
        <v>5</v>
      </c>
      <c r="C64" s="59" t="s">
        <v>6</v>
      </c>
      <c r="D64" s="59" t="s">
        <v>214</v>
      </c>
      <c r="E64" s="59" t="s">
        <v>214</v>
      </c>
      <c r="F64" s="59" t="s">
        <v>6</v>
      </c>
      <c r="G64" s="60" t="s">
        <v>7</v>
      </c>
      <c r="H64" s="87"/>
      <c r="I64" s="200" t="s">
        <v>4</v>
      </c>
      <c r="J64" s="62" t="s">
        <v>5</v>
      </c>
      <c r="K64" s="63" t="s">
        <v>215</v>
      </c>
      <c r="L64" s="63" t="s">
        <v>216</v>
      </c>
      <c r="M64" s="63" t="s">
        <v>215</v>
      </c>
      <c r="N64" s="63" t="s">
        <v>215</v>
      </c>
      <c r="O64" s="64" t="s">
        <v>7</v>
      </c>
      <c r="P64" s="87"/>
      <c r="Q64" s="65" t="s">
        <v>4</v>
      </c>
      <c r="R64" s="66" t="s">
        <v>5</v>
      </c>
      <c r="S64" s="67" t="s">
        <v>171</v>
      </c>
      <c r="T64" s="67" t="s">
        <v>169</v>
      </c>
      <c r="U64" s="67" t="s">
        <v>169</v>
      </c>
      <c r="V64" s="67" t="s">
        <v>171</v>
      </c>
      <c r="W64" s="68" t="s">
        <v>7</v>
      </c>
      <c r="X64" s="44"/>
    </row>
    <row r="65" spans="1:24" ht="15.75" x14ac:dyDescent="0.25">
      <c r="A65" s="6" t="s">
        <v>137</v>
      </c>
      <c r="B65" s="6" t="s">
        <v>285</v>
      </c>
      <c r="C65" s="71">
        <v>300</v>
      </c>
      <c r="D65" s="71">
        <v>298</v>
      </c>
      <c r="E65" s="71">
        <v>300</v>
      </c>
      <c r="F65" s="71">
        <v>298</v>
      </c>
      <c r="G65" s="542">
        <f t="shared" ref="G65:G99" si="10">SUM(C65:F65)</f>
        <v>1196</v>
      </c>
      <c r="H65" s="87"/>
      <c r="I65" s="616" t="s">
        <v>22</v>
      </c>
      <c r="J65" s="616" t="s">
        <v>105</v>
      </c>
      <c r="K65" s="508">
        <v>300</v>
      </c>
      <c r="L65" s="508">
        <v>300</v>
      </c>
      <c r="M65" s="508">
        <v>149</v>
      </c>
      <c r="N65" s="508">
        <v>148</v>
      </c>
      <c r="O65" s="617">
        <f t="shared" ref="O65:O92" si="11">SUM(K65:N65)</f>
        <v>897</v>
      </c>
      <c r="P65" s="87"/>
      <c r="Q65" s="507" t="s">
        <v>137</v>
      </c>
      <c r="R65" s="507" t="s">
        <v>285</v>
      </c>
      <c r="S65" s="508">
        <v>149</v>
      </c>
      <c r="T65" s="508">
        <v>300</v>
      </c>
      <c r="U65" s="508">
        <v>300</v>
      </c>
      <c r="V65" s="508">
        <v>298</v>
      </c>
      <c r="W65" s="509">
        <f t="shared" ref="W65:W73" si="12">SUM(S65:V65)</f>
        <v>1047</v>
      </c>
      <c r="X65" s="44"/>
    </row>
    <row r="66" spans="1:24" ht="15.75" x14ac:dyDescent="0.25">
      <c r="A66" s="601" t="s">
        <v>149</v>
      </c>
      <c r="B66" s="601" t="s">
        <v>427</v>
      </c>
      <c r="C66" s="508">
        <v>149</v>
      </c>
      <c r="D66" s="508">
        <v>299</v>
      </c>
      <c r="E66" s="508">
        <v>296</v>
      </c>
      <c r="F66" s="508">
        <v>297</v>
      </c>
      <c r="G66" s="541">
        <f t="shared" si="10"/>
        <v>1041</v>
      </c>
      <c r="H66" s="87"/>
      <c r="I66" s="77" t="s">
        <v>137</v>
      </c>
      <c r="J66" s="77" t="s">
        <v>285</v>
      </c>
      <c r="K66" s="71" t="s">
        <v>517</v>
      </c>
      <c r="L66" s="71" t="s">
        <v>517</v>
      </c>
      <c r="M66" s="407">
        <v>300</v>
      </c>
      <c r="N66" s="407">
        <v>148</v>
      </c>
      <c r="O66" s="206">
        <f t="shared" si="11"/>
        <v>448</v>
      </c>
      <c r="P66" s="87"/>
      <c r="Q66" s="88" t="s">
        <v>377</v>
      </c>
      <c r="R66" s="505" t="s">
        <v>25</v>
      </c>
      <c r="S66" s="71" t="s">
        <v>517</v>
      </c>
      <c r="T66" s="407">
        <v>149</v>
      </c>
      <c r="U66" s="407">
        <v>299</v>
      </c>
      <c r="V66" s="407">
        <v>299</v>
      </c>
      <c r="W66" s="503">
        <f t="shared" si="12"/>
        <v>747</v>
      </c>
      <c r="X66" s="44"/>
    </row>
    <row r="67" spans="1:24" ht="15.75" x14ac:dyDescent="0.25">
      <c r="A67" s="93" t="s">
        <v>221</v>
      </c>
      <c r="B67" s="93" t="s">
        <v>144</v>
      </c>
      <c r="C67" s="71" t="s">
        <v>517</v>
      </c>
      <c r="D67" s="407">
        <v>300</v>
      </c>
      <c r="E67" s="407">
        <v>300</v>
      </c>
      <c r="F67" s="71" t="s">
        <v>517</v>
      </c>
      <c r="G67" s="543">
        <f t="shared" si="10"/>
        <v>600</v>
      </c>
      <c r="H67" s="87"/>
      <c r="I67" s="239" t="s">
        <v>112</v>
      </c>
      <c r="J67" s="239" t="s">
        <v>385</v>
      </c>
      <c r="K67" s="407">
        <v>148</v>
      </c>
      <c r="L67" s="407">
        <v>299</v>
      </c>
      <c r="M67" s="71" t="s">
        <v>517</v>
      </c>
      <c r="N67" s="501">
        <v>1</v>
      </c>
      <c r="O67" s="615">
        <f t="shared" si="11"/>
        <v>448</v>
      </c>
      <c r="P67" s="87"/>
      <c r="Q67" s="93" t="s">
        <v>514</v>
      </c>
      <c r="R67" s="93" t="s">
        <v>58</v>
      </c>
      <c r="S67" s="407">
        <v>149</v>
      </c>
      <c r="T67" s="407">
        <v>149</v>
      </c>
      <c r="U67" s="407">
        <v>298</v>
      </c>
      <c r="V67" s="407">
        <v>148</v>
      </c>
      <c r="W67" s="502">
        <f t="shared" si="12"/>
        <v>744</v>
      </c>
      <c r="X67" s="44"/>
    </row>
    <row r="68" spans="1:24" ht="15.75" x14ac:dyDescent="0.25">
      <c r="A68" s="90" t="s">
        <v>157</v>
      </c>
      <c r="B68" s="90" t="s">
        <v>158</v>
      </c>
      <c r="C68" s="71" t="s">
        <v>517</v>
      </c>
      <c r="D68" s="71" t="s">
        <v>517</v>
      </c>
      <c r="E68" s="407">
        <v>299</v>
      </c>
      <c r="F68" s="407">
        <v>296</v>
      </c>
      <c r="G68" s="542">
        <f t="shared" si="10"/>
        <v>595</v>
      </c>
      <c r="H68" s="87"/>
      <c r="I68" s="77" t="s">
        <v>157</v>
      </c>
      <c r="J68" s="77" t="s">
        <v>158</v>
      </c>
      <c r="K68" s="71" t="s">
        <v>517</v>
      </c>
      <c r="L68" s="71" t="s">
        <v>517</v>
      </c>
      <c r="M68" s="407">
        <v>299</v>
      </c>
      <c r="N68" s="71" t="s">
        <v>517</v>
      </c>
      <c r="O68" s="206">
        <f t="shared" si="11"/>
        <v>299</v>
      </c>
      <c r="P68" s="87"/>
      <c r="Q68" s="90" t="s">
        <v>157</v>
      </c>
      <c r="R68" s="90" t="s">
        <v>158</v>
      </c>
      <c r="S68" s="407">
        <v>149</v>
      </c>
      <c r="T68" s="407">
        <v>149</v>
      </c>
      <c r="U68" s="71" t="s">
        <v>517</v>
      </c>
      <c r="V68" s="407">
        <v>297</v>
      </c>
      <c r="W68" s="504">
        <f t="shared" si="12"/>
        <v>595</v>
      </c>
      <c r="X68" s="44"/>
    </row>
    <row r="69" spans="1:24" ht="15.75" x14ac:dyDescent="0.25">
      <c r="A69" s="93" t="s">
        <v>372</v>
      </c>
      <c r="B69" s="93" t="s">
        <v>521</v>
      </c>
      <c r="C69" s="407">
        <v>149</v>
      </c>
      <c r="D69" s="71" t="s">
        <v>517</v>
      </c>
      <c r="E69" s="407">
        <v>298</v>
      </c>
      <c r="F69" s="71" t="s">
        <v>517</v>
      </c>
      <c r="G69" s="543">
        <f t="shared" si="10"/>
        <v>447</v>
      </c>
      <c r="H69" s="87"/>
      <c r="I69" s="88" t="s">
        <v>61</v>
      </c>
      <c r="J69" s="88" t="s">
        <v>130</v>
      </c>
      <c r="K69" s="407">
        <v>299</v>
      </c>
      <c r="L69" s="71" t="s">
        <v>517</v>
      </c>
      <c r="M69" s="71" t="s">
        <v>517</v>
      </c>
      <c r="N69" s="71" t="s">
        <v>517</v>
      </c>
      <c r="O69" s="206">
        <f t="shared" si="11"/>
        <v>299</v>
      </c>
      <c r="P69" s="87"/>
      <c r="Q69" s="88" t="s">
        <v>367</v>
      </c>
      <c r="R69" s="505" t="s">
        <v>538</v>
      </c>
      <c r="S69" s="71" t="s">
        <v>517</v>
      </c>
      <c r="T69" s="71" t="s">
        <v>517</v>
      </c>
      <c r="U69" s="407">
        <v>148</v>
      </c>
      <c r="V69" s="407">
        <v>300</v>
      </c>
      <c r="W69" s="503">
        <f t="shared" si="12"/>
        <v>448</v>
      </c>
      <c r="X69" s="44"/>
    </row>
    <row r="70" spans="1:24" ht="15.75" x14ac:dyDescent="0.25">
      <c r="A70" s="93" t="s">
        <v>471</v>
      </c>
      <c r="B70" s="93" t="s">
        <v>159</v>
      </c>
      <c r="C70" s="71" t="s">
        <v>517</v>
      </c>
      <c r="D70" s="407">
        <v>148</v>
      </c>
      <c r="E70" s="407">
        <v>295</v>
      </c>
      <c r="F70" s="407">
        <v>1</v>
      </c>
      <c r="G70" s="543">
        <f t="shared" si="10"/>
        <v>444</v>
      </c>
      <c r="H70" s="87"/>
      <c r="I70" s="77" t="s">
        <v>421</v>
      </c>
      <c r="J70" s="77" t="s">
        <v>422</v>
      </c>
      <c r="K70" s="407">
        <v>298</v>
      </c>
      <c r="L70" s="71" t="s">
        <v>517</v>
      </c>
      <c r="M70" s="71" t="s">
        <v>517</v>
      </c>
      <c r="N70" s="71" t="s">
        <v>517</v>
      </c>
      <c r="O70" s="206">
        <f t="shared" si="11"/>
        <v>298</v>
      </c>
      <c r="P70" s="87"/>
      <c r="Q70" s="70" t="s">
        <v>512</v>
      </c>
      <c r="R70" s="70" t="s">
        <v>356</v>
      </c>
      <c r="S70" s="407">
        <v>300</v>
      </c>
      <c r="T70" s="71" t="s">
        <v>517</v>
      </c>
      <c r="U70" s="71" t="s">
        <v>517</v>
      </c>
      <c r="V70" s="71" t="s">
        <v>517</v>
      </c>
      <c r="W70" s="502">
        <f t="shared" si="12"/>
        <v>300</v>
      </c>
      <c r="X70" s="44"/>
    </row>
    <row r="71" spans="1:24" ht="15.75" x14ac:dyDescent="0.25">
      <c r="A71" s="505" t="s">
        <v>367</v>
      </c>
      <c r="B71" s="505" t="s">
        <v>538</v>
      </c>
      <c r="C71" s="71" t="s">
        <v>517</v>
      </c>
      <c r="D71" s="71" t="s">
        <v>517</v>
      </c>
      <c r="E71" s="407">
        <v>147</v>
      </c>
      <c r="F71" s="407">
        <v>295</v>
      </c>
      <c r="G71" s="542">
        <f t="shared" si="10"/>
        <v>442</v>
      </c>
      <c r="H71" s="87"/>
      <c r="I71" s="77" t="s">
        <v>161</v>
      </c>
      <c r="J71" s="77" t="s">
        <v>162</v>
      </c>
      <c r="K71" s="407">
        <v>297</v>
      </c>
      <c r="L71" s="71" t="s">
        <v>517</v>
      </c>
      <c r="M71" s="71" t="s">
        <v>517</v>
      </c>
      <c r="N71" s="71" t="s">
        <v>517</v>
      </c>
      <c r="O71" s="206">
        <f t="shared" si="11"/>
        <v>297</v>
      </c>
      <c r="P71" s="87"/>
      <c r="Q71" s="70" t="s">
        <v>39</v>
      </c>
      <c r="R71" s="70" t="s">
        <v>418</v>
      </c>
      <c r="S71" s="407">
        <v>149</v>
      </c>
      <c r="T71" s="71" t="s">
        <v>517</v>
      </c>
      <c r="U71" s="407">
        <v>148</v>
      </c>
      <c r="V71" s="71" t="s">
        <v>517</v>
      </c>
      <c r="W71" s="502">
        <f t="shared" si="12"/>
        <v>297</v>
      </c>
      <c r="X71" s="44"/>
    </row>
    <row r="72" spans="1:24" ht="15.75" x14ac:dyDescent="0.25">
      <c r="A72" s="92" t="s">
        <v>52</v>
      </c>
      <c r="B72" s="93" t="s">
        <v>126</v>
      </c>
      <c r="C72" s="71" t="s">
        <v>517</v>
      </c>
      <c r="D72" s="71" t="s">
        <v>517</v>
      </c>
      <c r="E72" s="71" t="s">
        <v>517</v>
      </c>
      <c r="F72" s="407">
        <v>299</v>
      </c>
      <c r="G72" s="543">
        <f t="shared" si="10"/>
        <v>299</v>
      </c>
      <c r="H72" s="44"/>
      <c r="I72" s="95" t="s">
        <v>236</v>
      </c>
      <c r="J72" s="96" t="s">
        <v>163</v>
      </c>
      <c r="K72" s="71" t="s">
        <v>517</v>
      </c>
      <c r="L72" s="71" t="s">
        <v>517</v>
      </c>
      <c r="M72" s="71" t="s">
        <v>517</v>
      </c>
      <c r="N72" s="71" t="s">
        <v>517</v>
      </c>
      <c r="O72" s="85">
        <f t="shared" si="11"/>
        <v>0</v>
      </c>
      <c r="P72" s="44"/>
      <c r="Q72" s="69" t="s">
        <v>481</v>
      </c>
      <c r="R72" s="506" t="s">
        <v>427</v>
      </c>
      <c r="S72" s="407">
        <v>149</v>
      </c>
      <c r="T72" s="71" t="s">
        <v>517</v>
      </c>
      <c r="U72" s="71" t="s">
        <v>517</v>
      </c>
      <c r="V72" s="71" t="s">
        <v>517</v>
      </c>
      <c r="W72" s="502">
        <f t="shared" si="12"/>
        <v>149</v>
      </c>
      <c r="X72" s="44"/>
    </row>
    <row r="73" spans="1:24" ht="15.75" x14ac:dyDescent="0.25">
      <c r="A73" s="89" t="s">
        <v>512</v>
      </c>
      <c r="B73" s="90" t="s">
        <v>356</v>
      </c>
      <c r="C73" s="407">
        <v>299</v>
      </c>
      <c r="D73" s="71" t="s">
        <v>517</v>
      </c>
      <c r="E73" s="71" t="s">
        <v>517</v>
      </c>
      <c r="F73" s="71" t="s">
        <v>517</v>
      </c>
      <c r="G73" s="542">
        <f t="shared" si="10"/>
        <v>299</v>
      </c>
      <c r="H73" s="44"/>
      <c r="I73" s="238" t="s">
        <v>372</v>
      </c>
      <c r="J73" s="239" t="s">
        <v>373</v>
      </c>
      <c r="K73" s="71" t="s">
        <v>517</v>
      </c>
      <c r="L73" s="71" t="s">
        <v>517</v>
      </c>
      <c r="M73" s="71" t="s">
        <v>517</v>
      </c>
      <c r="N73" s="71" t="s">
        <v>517</v>
      </c>
      <c r="O73" s="72">
        <f t="shared" si="11"/>
        <v>0</v>
      </c>
      <c r="P73" s="44"/>
      <c r="Q73" s="69" t="s">
        <v>141</v>
      </c>
      <c r="R73" s="141" t="s">
        <v>513</v>
      </c>
      <c r="S73" s="407">
        <v>149</v>
      </c>
      <c r="T73" s="71" t="s">
        <v>517</v>
      </c>
      <c r="U73" s="71" t="s">
        <v>517</v>
      </c>
      <c r="V73" s="71" t="s">
        <v>517</v>
      </c>
      <c r="W73" s="503">
        <f t="shared" si="12"/>
        <v>149</v>
      </c>
      <c r="X73" s="44"/>
    </row>
    <row r="74" spans="1:24" ht="15.75" x14ac:dyDescent="0.25">
      <c r="A74" s="203" t="s">
        <v>225</v>
      </c>
      <c r="B74" s="70" t="s">
        <v>522</v>
      </c>
      <c r="C74" s="71" t="s">
        <v>517</v>
      </c>
      <c r="D74" s="407">
        <v>297</v>
      </c>
      <c r="E74" s="71" t="s">
        <v>517</v>
      </c>
      <c r="F74" s="71" t="s">
        <v>517</v>
      </c>
      <c r="G74" s="542">
        <f t="shared" si="10"/>
        <v>297</v>
      </c>
      <c r="H74" s="44"/>
      <c r="I74" s="76" t="s">
        <v>352</v>
      </c>
      <c r="J74" s="77" t="s">
        <v>347</v>
      </c>
      <c r="K74" s="71" t="s">
        <v>517</v>
      </c>
      <c r="L74" s="71" t="s">
        <v>517</v>
      </c>
      <c r="M74" s="71" t="s">
        <v>517</v>
      </c>
      <c r="N74" s="71" t="s">
        <v>517</v>
      </c>
      <c r="O74" s="72">
        <f t="shared" si="11"/>
        <v>0</v>
      </c>
      <c r="P74" s="44"/>
      <c r="Q74" s="203" t="s">
        <v>421</v>
      </c>
      <c r="R74" s="70" t="s">
        <v>422</v>
      </c>
      <c r="S74" s="71" t="s">
        <v>517</v>
      </c>
      <c r="T74" s="71" t="s">
        <v>517</v>
      </c>
      <c r="U74" s="71" t="s">
        <v>517</v>
      </c>
      <c r="V74" s="71" t="s">
        <v>517</v>
      </c>
      <c r="W74" s="502">
        <f t="shared" ref="W74:W87" si="13">SUM(S74:V74)</f>
        <v>0</v>
      </c>
      <c r="X74" s="44"/>
    </row>
    <row r="75" spans="1:24" ht="15.75" x14ac:dyDescent="0.25">
      <c r="A75" s="92" t="s">
        <v>39</v>
      </c>
      <c r="B75" s="93" t="s">
        <v>160</v>
      </c>
      <c r="C75" s="71" t="s">
        <v>517</v>
      </c>
      <c r="D75" s="407">
        <v>148</v>
      </c>
      <c r="E75" s="71" t="s">
        <v>517</v>
      </c>
      <c r="F75" s="407">
        <v>147</v>
      </c>
      <c r="G75" s="543">
        <f t="shared" si="10"/>
        <v>295</v>
      </c>
      <c r="H75" s="44"/>
      <c r="I75" s="238" t="s">
        <v>282</v>
      </c>
      <c r="J75" s="239" t="s">
        <v>283</v>
      </c>
      <c r="K75" s="71" t="s">
        <v>517</v>
      </c>
      <c r="L75" s="71" t="s">
        <v>517</v>
      </c>
      <c r="M75" s="71" t="s">
        <v>517</v>
      </c>
      <c r="N75" s="71" t="s">
        <v>517</v>
      </c>
      <c r="O75" s="85">
        <f t="shared" si="11"/>
        <v>0</v>
      </c>
      <c r="P75" s="44"/>
      <c r="Q75" s="69" t="s">
        <v>457</v>
      </c>
      <c r="R75" s="368" t="s">
        <v>29</v>
      </c>
      <c r="S75" s="71" t="s">
        <v>517</v>
      </c>
      <c r="T75" s="71" t="s">
        <v>517</v>
      </c>
      <c r="U75" s="71" t="s">
        <v>517</v>
      </c>
      <c r="V75" s="71" t="s">
        <v>517</v>
      </c>
      <c r="W75" s="502">
        <f t="shared" si="13"/>
        <v>0</v>
      </c>
      <c r="X75" s="44"/>
    </row>
    <row r="76" spans="1:24" ht="15.75" x14ac:dyDescent="0.25">
      <c r="A76" s="92" t="s">
        <v>57</v>
      </c>
      <c r="B76" s="93" t="s">
        <v>102</v>
      </c>
      <c r="C76" s="407">
        <v>149</v>
      </c>
      <c r="D76" s="71" t="s">
        <v>517</v>
      </c>
      <c r="E76" s="71" t="s">
        <v>517</v>
      </c>
      <c r="F76" s="71" t="s">
        <v>517</v>
      </c>
      <c r="G76" s="543">
        <f t="shared" si="10"/>
        <v>149</v>
      </c>
      <c r="H76" s="44"/>
      <c r="I76" s="76" t="s">
        <v>489</v>
      </c>
      <c r="J76" s="77" t="s">
        <v>414</v>
      </c>
      <c r="K76" s="71" t="s">
        <v>517</v>
      </c>
      <c r="L76" s="71" t="s">
        <v>517</v>
      </c>
      <c r="M76" s="71" t="s">
        <v>517</v>
      </c>
      <c r="N76" s="71" t="s">
        <v>517</v>
      </c>
      <c r="O76" s="72">
        <f t="shared" si="11"/>
        <v>0</v>
      </c>
      <c r="P76" s="44"/>
      <c r="Q76" s="69" t="s">
        <v>428</v>
      </c>
      <c r="R76" s="368" t="s">
        <v>265</v>
      </c>
      <c r="S76" s="71" t="s">
        <v>517</v>
      </c>
      <c r="T76" s="71" t="s">
        <v>517</v>
      </c>
      <c r="U76" s="71" t="s">
        <v>517</v>
      </c>
      <c r="V76" s="71" t="s">
        <v>517</v>
      </c>
      <c r="W76" s="502">
        <f t="shared" si="13"/>
        <v>0</v>
      </c>
      <c r="X76" s="44"/>
    </row>
    <row r="77" spans="1:24" x14ac:dyDescent="0.25">
      <c r="A77" s="92" t="s">
        <v>123</v>
      </c>
      <c r="B77" s="93" t="s">
        <v>124</v>
      </c>
      <c r="C77" s="71" t="s">
        <v>517</v>
      </c>
      <c r="D77" s="71" t="s">
        <v>517</v>
      </c>
      <c r="E77" s="71" t="s">
        <v>517</v>
      </c>
      <c r="F77" s="71" t="s">
        <v>517</v>
      </c>
      <c r="G77" s="94">
        <f t="shared" si="10"/>
        <v>0</v>
      </c>
      <c r="H77" s="44"/>
      <c r="I77" s="76" t="s">
        <v>149</v>
      </c>
      <c r="J77" s="77" t="s">
        <v>140</v>
      </c>
      <c r="K77" s="71" t="s">
        <v>517</v>
      </c>
      <c r="L77" s="71" t="s">
        <v>517</v>
      </c>
      <c r="M77" s="71" t="s">
        <v>517</v>
      </c>
      <c r="N77" s="71" t="s">
        <v>517</v>
      </c>
      <c r="O77" s="72">
        <f t="shared" si="11"/>
        <v>0</v>
      </c>
      <c r="P77" s="44"/>
      <c r="Q77" s="6" t="s">
        <v>133</v>
      </c>
      <c r="R77" s="6" t="s">
        <v>134</v>
      </c>
      <c r="S77" s="71" t="s">
        <v>517</v>
      </c>
      <c r="T77" s="71" t="s">
        <v>517</v>
      </c>
      <c r="U77" s="71" t="s">
        <v>517</v>
      </c>
      <c r="V77" s="71" t="s">
        <v>517</v>
      </c>
      <c r="W77" s="502">
        <f t="shared" si="13"/>
        <v>0</v>
      </c>
      <c r="X77" s="44"/>
    </row>
    <row r="78" spans="1:24" x14ac:dyDescent="0.25">
      <c r="A78" s="89" t="s">
        <v>31</v>
      </c>
      <c r="B78" s="90" t="s">
        <v>455</v>
      </c>
      <c r="C78" s="71" t="s">
        <v>517</v>
      </c>
      <c r="D78" s="71" t="s">
        <v>517</v>
      </c>
      <c r="E78" s="71" t="s">
        <v>517</v>
      </c>
      <c r="F78" s="71" t="s">
        <v>517</v>
      </c>
      <c r="G78" s="91">
        <f t="shared" si="10"/>
        <v>0</v>
      </c>
      <c r="H78" s="44"/>
      <c r="I78" s="86" t="s">
        <v>294</v>
      </c>
      <c r="J78" s="240" t="s">
        <v>295</v>
      </c>
      <c r="K78" s="71" t="s">
        <v>517</v>
      </c>
      <c r="L78" s="71" t="s">
        <v>517</v>
      </c>
      <c r="M78" s="71" t="s">
        <v>517</v>
      </c>
      <c r="N78" s="71" t="s">
        <v>517</v>
      </c>
      <c r="O78" s="85">
        <f t="shared" si="11"/>
        <v>0</v>
      </c>
      <c r="P78" s="44"/>
      <c r="Q78" s="6" t="s">
        <v>339</v>
      </c>
      <c r="R78" s="6" t="s">
        <v>340</v>
      </c>
      <c r="S78" s="71" t="s">
        <v>517</v>
      </c>
      <c r="T78" s="71" t="s">
        <v>517</v>
      </c>
      <c r="U78" s="71" t="s">
        <v>517</v>
      </c>
      <c r="V78" s="71" t="s">
        <v>517</v>
      </c>
      <c r="W78" s="502">
        <f t="shared" si="13"/>
        <v>0</v>
      </c>
      <c r="X78" s="44"/>
    </row>
    <row r="79" spans="1:24" s="393" customFormat="1" x14ac:dyDescent="0.25">
      <c r="A79" s="203" t="s">
        <v>457</v>
      </c>
      <c r="B79" s="70" t="s">
        <v>29</v>
      </c>
      <c r="C79" s="71" t="s">
        <v>517</v>
      </c>
      <c r="D79" s="71" t="s">
        <v>517</v>
      </c>
      <c r="E79" s="71" t="s">
        <v>517</v>
      </c>
      <c r="F79" s="71" t="s">
        <v>517</v>
      </c>
      <c r="G79" s="91">
        <f t="shared" si="10"/>
        <v>0</v>
      </c>
      <c r="H79" s="44"/>
      <c r="I79" s="86" t="s">
        <v>383</v>
      </c>
      <c r="J79" s="240" t="s">
        <v>322</v>
      </c>
      <c r="K79" s="71" t="s">
        <v>517</v>
      </c>
      <c r="L79" s="71" t="s">
        <v>517</v>
      </c>
      <c r="M79" s="71" t="s">
        <v>517</v>
      </c>
      <c r="N79" s="71" t="s">
        <v>517</v>
      </c>
      <c r="O79" s="72">
        <f t="shared" si="11"/>
        <v>0</v>
      </c>
      <c r="P79" s="44"/>
      <c r="Q79" s="265" t="s">
        <v>282</v>
      </c>
      <c r="R79" s="265" t="s">
        <v>283</v>
      </c>
      <c r="S79" s="71" t="s">
        <v>517</v>
      </c>
      <c r="T79" s="71" t="s">
        <v>517</v>
      </c>
      <c r="U79" s="71" t="s">
        <v>517</v>
      </c>
      <c r="V79" s="71" t="s">
        <v>517</v>
      </c>
      <c r="W79" s="502">
        <f t="shared" si="13"/>
        <v>0</v>
      </c>
      <c r="X79" s="44"/>
    </row>
    <row r="80" spans="1:24" x14ac:dyDescent="0.25">
      <c r="A80" s="92" t="s">
        <v>129</v>
      </c>
      <c r="B80" s="93" t="s">
        <v>130</v>
      </c>
      <c r="C80" s="71" t="s">
        <v>517</v>
      </c>
      <c r="D80" s="71" t="s">
        <v>517</v>
      </c>
      <c r="E80" s="71" t="s">
        <v>517</v>
      </c>
      <c r="F80" s="71" t="s">
        <v>517</v>
      </c>
      <c r="G80" s="94">
        <f t="shared" si="10"/>
        <v>0</v>
      </c>
      <c r="H80" s="44"/>
      <c r="I80" s="95" t="s">
        <v>226</v>
      </c>
      <c r="J80" s="96" t="s">
        <v>88</v>
      </c>
      <c r="K80" s="71" t="s">
        <v>517</v>
      </c>
      <c r="L80" s="71" t="s">
        <v>517</v>
      </c>
      <c r="M80" s="71" t="s">
        <v>517</v>
      </c>
      <c r="N80" s="71" t="s">
        <v>517</v>
      </c>
      <c r="O80" s="85">
        <f t="shared" si="11"/>
        <v>0</v>
      </c>
      <c r="P80" s="44"/>
      <c r="Q80" s="265" t="s">
        <v>139</v>
      </c>
      <c r="R80" s="265" t="s">
        <v>140</v>
      </c>
      <c r="S80" s="71" t="s">
        <v>517</v>
      </c>
      <c r="T80" s="71" t="s">
        <v>517</v>
      </c>
      <c r="U80" s="71" t="s">
        <v>517</v>
      </c>
      <c r="V80" s="71" t="s">
        <v>517</v>
      </c>
      <c r="W80" s="502">
        <f t="shared" si="13"/>
        <v>0</v>
      </c>
      <c r="X80" s="44"/>
    </row>
    <row r="81" spans="1:24" x14ac:dyDescent="0.25">
      <c r="A81" s="89" t="s">
        <v>428</v>
      </c>
      <c r="B81" s="90" t="s">
        <v>265</v>
      </c>
      <c r="C81" s="71" t="s">
        <v>517</v>
      </c>
      <c r="D81" s="71" t="s">
        <v>517</v>
      </c>
      <c r="E81" s="71" t="s">
        <v>517</v>
      </c>
      <c r="F81" s="71" t="s">
        <v>517</v>
      </c>
      <c r="G81" s="91">
        <f t="shared" si="10"/>
        <v>0</v>
      </c>
      <c r="H81" s="44"/>
      <c r="I81" s="76" t="s">
        <v>482</v>
      </c>
      <c r="J81" s="77" t="s">
        <v>265</v>
      </c>
      <c r="K81" s="71" t="s">
        <v>517</v>
      </c>
      <c r="L81" s="71" t="s">
        <v>517</v>
      </c>
      <c r="M81" s="71" t="s">
        <v>517</v>
      </c>
      <c r="N81" s="71" t="s">
        <v>517</v>
      </c>
      <c r="O81" s="72">
        <f t="shared" si="11"/>
        <v>0</v>
      </c>
      <c r="P81" s="44"/>
      <c r="Q81" s="6" t="s">
        <v>294</v>
      </c>
      <c r="R81" s="6" t="s">
        <v>295</v>
      </c>
      <c r="S81" s="71" t="s">
        <v>517</v>
      </c>
      <c r="T81" s="71" t="s">
        <v>517</v>
      </c>
      <c r="U81" s="71" t="s">
        <v>517</v>
      </c>
      <c r="V81" s="71" t="s">
        <v>517</v>
      </c>
      <c r="W81" s="502">
        <f t="shared" si="13"/>
        <v>0</v>
      </c>
      <c r="X81" s="44"/>
    </row>
    <row r="82" spans="1:24" x14ac:dyDescent="0.25">
      <c r="A82" s="92" t="s">
        <v>137</v>
      </c>
      <c r="B82" s="93" t="s">
        <v>138</v>
      </c>
      <c r="C82" s="71" t="s">
        <v>517</v>
      </c>
      <c r="D82" s="71" t="s">
        <v>517</v>
      </c>
      <c r="E82" s="71" t="s">
        <v>517</v>
      </c>
      <c r="F82" s="71" t="s">
        <v>517</v>
      </c>
      <c r="G82" s="94">
        <f t="shared" si="10"/>
        <v>0</v>
      </c>
      <c r="H82" s="44"/>
      <c r="I82" s="69" t="s">
        <v>234</v>
      </c>
      <c r="J82" s="88" t="s">
        <v>29</v>
      </c>
      <c r="K82" s="71" t="s">
        <v>517</v>
      </c>
      <c r="L82" s="71" t="s">
        <v>517</v>
      </c>
      <c r="M82" s="71" t="s">
        <v>517</v>
      </c>
      <c r="N82" s="71" t="s">
        <v>517</v>
      </c>
      <c r="O82" s="72">
        <f t="shared" si="11"/>
        <v>0</v>
      </c>
      <c r="P82" s="44"/>
      <c r="Q82" s="265" t="s">
        <v>246</v>
      </c>
      <c r="R82" s="6" t="s">
        <v>145</v>
      </c>
      <c r="S82" s="71" t="s">
        <v>517</v>
      </c>
      <c r="T82" s="71" t="s">
        <v>517</v>
      </c>
      <c r="U82" s="71" t="s">
        <v>517</v>
      </c>
      <c r="V82" s="71" t="s">
        <v>517</v>
      </c>
      <c r="W82" s="502">
        <f t="shared" si="13"/>
        <v>0</v>
      </c>
      <c r="X82" s="44"/>
    </row>
    <row r="83" spans="1:24" s="393" customFormat="1" x14ac:dyDescent="0.25">
      <c r="A83" s="203" t="s">
        <v>149</v>
      </c>
      <c r="B83" s="70" t="s">
        <v>140</v>
      </c>
      <c r="C83" s="71" t="s">
        <v>517</v>
      </c>
      <c r="D83" s="71" t="s">
        <v>517</v>
      </c>
      <c r="E83" s="71" t="s">
        <v>517</v>
      </c>
      <c r="F83" s="71" t="s">
        <v>517</v>
      </c>
      <c r="G83" s="91">
        <f t="shared" si="10"/>
        <v>0</v>
      </c>
      <c r="H83" s="44"/>
      <c r="I83" s="95" t="s">
        <v>131</v>
      </c>
      <c r="J83" s="96" t="s">
        <v>43</v>
      </c>
      <c r="K83" s="71" t="s">
        <v>517</v>
      </c>
      <c r="L83" s="71" t="s">
        <v>517</v>
      </c>
      <c r="M83" s="71" t="s">
        <v>517</v>
      </c>
      <c r="N83" s="71" t="s">
        <v>517</v>
      </c>
      <c r="O83" s="85">
        <f t="shared" si="11"/>
        <v>0</v>
      </c>
      <c r="P83" s="44"/>
      <c r="Q83" s="6" t="s">
        <v>419</v>
      </c>
      <c r="R83" s="6" t="s">
        <v>431</v>
      </c>
      <c r="S83" s="71" t="s">
        <v>517</v>
      </c>
      <c r="T83" s="71" t="s">
        <v>517</v>
      </c>
      <c r="U83" s="71" t="s">
        <v>517</v>
      </c>
      <c r="V83" s="71" t="s">
        <v>517</v>
      </c>
      <c r="W83" s="502">
        <f t="shared" si="13"/>
        <v>0</v>
      </c>
      <c r="X83" s="44"/>
    </row>
    <row r="84" spans="1:24" x14ac:dyDescent="0.25">
      <c r="A84" s="89" t="s">
        <v>139</v>
      </c>
      <c r="B84" s="90" t="s">
        <v>140</v>
      </c>
      <c r="C84" s="71" t="s">
        <v>517</v>
      </c>
      <c r="D84" s="71" t="s">
        <v>517</v>
      </c>
      <c r="E84" s="71" t="s">
        <v>517</v>
      </c>
      <c r="F84" s="71" t="s">
        <v>517</v>
      </c>
      <c r="G84" s="91">
        <f t="shared" si="10"/>
        <v>0</v>
      </c>
      <c r="H84" s="44"/>
      <c r="I84" s="69" t="s">
        <v>127</v>
      </c>
      <c r="J84" s="88" t="s">
        <v>128</v>
      </c>
      <c r="K84" s="71" t="s">
        <v>517</v>
      </c>
      <c r="L84" s="71" t="s">
        <v>517</v>
      </c>
      <c r="M84" s="71" t="s">
        <v>517</v>
      </c>
      <c r="N84" s="71" t="s">
        <v>517</v>
      </c>
      <c r="O84" s="72">
        <f t="shared" si="11"/>
        <v>0</v>
      </c>
      <c r="P84" s="44"/>
      <c r="Q84" s="8" t="s">
        <v>471</v>
      </c>
      <c r="R84" s="410" t="s">
        <v>159</v>
      </c>
      <c r="S84" s="71" t="s">
        <v>517</v>
      </c>
      <c r="T84" s="71" t="s">
        <v>517</v>
      </c>
      <c r="U84" s="71" t="s">
        <v>517</v>
      </c>
      <c r="V84" s="71" t="s">
        <v>517</v>
      </c>
      <c r="W84" s="502">
        <f t="shared" si="13"/>
        <v>0</v>
      </c>
      <c r="X84" s="44"/>
    </row>
    <row r="85" spans="1:24" x14ac:dyDescent="0.25">
      <c r="A85" s="92" t="s">
        <v>141</v>
      </c>
      <c r="B85" s="93" t="s">
        <v>142</v>
      </c>
      <c r="C85" s="71" t="s">
        <v>517</v>
      </c>
      <c r="D85" s="71" t="s">
        <v>517</v>
      </c>
      <c r="E85" s="71" t="s">
        <v>517</v>
      </c>
      <c r="F85" s="71" t="s">
        <v>517</v>
      </c>
      <c r="G85" s="94">
        <f t="shared" si="10"/>
        <v>0</v>
      </c>
      <c r="H85" s="44"/>
      <c r="I85" s="238" t="s">
        <v>371</v>
      </c>
      <c r="J85" s="239" t="s">
        <v>143</v>
      </c>
      <c r="K85" s="71" t="s">
        <v>517</v>
      </c>
      <c r="L85" s="71" t="s">
        <v>517</v>
      </c>
      <c r="M85" s="71" t="s">
        <v>517</v>
      </c>
      <c r="N85" s="71" t="s">
        <v>517</v>
      </c>
      <c r="O85" s="85">
        <f t="shared" si="11"/>
        <v>0</v>
      </c>
      <c r="P85" s="44"/>
      <c r="Q85" s="6" t="s">
        <v>161</v>
      </c>
      <c r="R85" s="6" t="s">
        <v>162</v>
      </c>
      <c r="S85" s="71" t="s">
        <v>517</v>
      </c>
      <c r="T85" s="71" t="s">
        <v>517</v>
      </c>
      <c r="U85" s="71" t="s">
        <v>517</v>
      </c>
      <c r="V85" s="71" t="s">
        <v>517</v>
      </c>
      <c r="W85" s="502">
        <f t="shared" si="13"/>
        <v>0</v>
      </c>
      <c r="X85" s="44"/>
    </row>
    <row r="86" spans="1:24" x14ac:dyDescent="0.25">
      <c r="A86" s="203" t="s">
        <v>294</v>
      </c>
      <c r="B86" s="70" t="s">
        <v>295</v>
      </c>
      <c r="C86" s="71" t="s">
        <v>517</v>
      </c>
      <c r="D86" s="71" t="s">
        <v>517</v>
      </c>
      <c r="E86" s="71" t="s">
        <v>517</v>
      </c>
      <c r="F86" s="71" t="s">
        <v>517</v>
      </c>
      <c r="G86" s="91">
        <f t="shared" si="10"/>
        <v>0</v>
      </c>
      <c r="H86" s="44"/>
      <c r="I86" s="76" t="s">
        <v>476</v>
      </c>
      <c r="J86" s="77" t="s">
        <v>475</v>
      </c>
      <c r="K86" s="71" t="s">
        <v>517</v>
      </c>
      <c r="L86" s="71" t="s">
        <v>517</v>
      </c>
      <c r="M86" s="71" t="s">
        <v>517</v>
      </c>
      <c r="N86" s="71" t="s">
        <v>517</v>
      </c>
      <c r="O86" s="72">
        <f t="shared" si="11"/>
        <v>0</v>
      </c>
      <c r="P86" s="44"/>
      <c r="Q86" s="265" t="s">
        <v>164</v>
      </c>
      <c r="R86" s="265" t="s">
        <v>165</v>
      </c>
      <c r="S86" s="71" t="s">
        <v>517</v>
      </c>
      <c r="T86" s="71" t="s">
        <v>517</v>
      </c>
      <c r="U86" s="71" t="s">
        <v>517</v>
      </c>
      <c r="V86" s="71" t="s">
        <v>517</v>
      </c>
      <c r="W86" s="502">
        <f t="shared" si="13"/>
        <v>0</v>
      </c>
      <c r="X86" s="44"/>
    </row>
    <row r="87" spans="1:24" x14ac:dyDescent="0.25">
      <c r="A87" s="89" t="s">
        <v>367</v>
      </c>
      <c r="B87" s="90" t="s">
        <v>343</v>
      </c>
      <c r="C87" s="71" t="s">
        <v>517</v>
      </c>
      <c r="D87" s="71" t="s">
        <v>517</v>
      </c>
      <c r="E87" s="71" t="s">
        <v>517</v>
      </c>
      <c r="F87" s="71" t="s">
        <v>517</v>
      </c>
      <c r="G87" s="91">
        <f t="shared" si="10"/>
        <v>0</v>
      </c>
      <c r="H87" s="44"/>
      <c r="I87" s="69" t="s">
        <v>237</v>
      </c>
      <c r="J87" s="88" t="s">
        <v>140</v>
      </c>
      <c r="K87" s="71" t="s">
        <v>517</v>
      </c>
      <c r="L87" s="71" t="s">
        <v>517</v>
      </c>
      <c r="M87" s="71" t="s">
        <v>517</v>
      </c>
      <c r="N87" s="71" t="s">
        <v>517</v>
      </c>
      <c r="O87" s="72">
        <f t="shared" si="11"/>
        <v>0</v>
      </c>
      <c r="P87" s="44"/>
      <c r="Q87" s="8" t="s">
        <v>417</v>
      </c>
      <c r="R87" s="410" t="s">
        <v>118</v>
      </c>
      <c r="S87" s="71" t="s">
        <v>517</v>
      </c>
      <c r="T87" s="71" t="s">
        <v>517</v>
      </c>
      <c r="U87" s="71" t="s">
        <v>517</v>
      </c>
      <c r="V87" s="71" t="s">
        <v>517</v>
      </c>
      <c r="W87" s="502">
        <f t="shared" si="13"/>
        <v>0</v>
      </c>
      <c r="X87" s="44"/>
    </row>
    <row r="88" spans="1:24" x14ac:dyDescent="0.25">
      <c r="A88" s="92" t="s">
        <v>135</v>
      </c>
      <c r="B88" s="93" t="s">
        <v>148</v>
      </c>
      <c r="C88" s="71" t="s">
        <v>517</v>
      </c>
      <c r="D88" s="71" t="s">
        <v>517</v>
      </c>
      <c r="E88" s="71" t="s">
        <v>517</v>
      </c>
      <c r="F88" s="71" t="s">
        <v>517</v>
      </c>
      <c r="G88" s="94">
        <f t="shared" si="10"/>
        <v>0</v>
      </c>
      <c r="H88" s="44"/>
      <c r="I88" s="76" t="s">
        <v>104</v>
      </c>
      <c r="J88" s="77" t="s">
        <v>488</v>
      </c>
      <c r="K88" s="71" t="s">
        <v>517</v>
      </c>
      <c r="L88" s="71" t="s">
        <v>517</v>
      </c>
      <c r="M88" s="71" t="s">
        <v>517</v>
      </c>
      <c r="N88" s="71" t="s">
        <v>517</v>
      </c>
      <c r="O88" s="72">
        <f t="shared" si="11"/>
        <v>0</v>
      </c>
      <c r="P88" s="44"/>
      <c r="Q88" s="8"/>
      <c r="R88" s="199"/>
      <c r="S88" s="71" t="s">
        <v>517</v>
      </c>
      <c r="T88" s="71"/>
      <c r="U88" s="71"/>
      <c r="V88" s="71"/>
      <c r="W88" s="227">
        <f t="shared" ref="W88:W100" si="14">SUM(S88:V88)</f>
        <v>0</v>
      </c>
      <c r="X88" s="44"/>
    </row>
    <row r="89" spans="1:24" x14ac:dyDescent="0.25">
      <c r="A89" s="89" t="s">
        <v>61</v>
      </c>
      <c r="B89" s="90" t="s">
        <v>350</v>
      </c>
      <c r="C89" s="71" t="s">
        <v>517</v>
      </c>
      <c r="D89" s="71" t="s">
        <v>517</v>
      </c>
      <c r="E89" s="71" t="s">
        <v>517</v>
      </c>
      <c r="F89" s="71" t="s">
        <v>517</v>
      </c>
      <c r="G89" s="91">
        <f t="shared" si="10"/>
        <v>0</v>
      </c>
      <c r="H89" s="44"/>
      <c r="I89" s="238" t="s">
        <v>61</v>
      </c>
      <c r="J89" s="239" t="s">
        <v>351</v>
      </c>
      <c r="K89" s="71" t="s">
        <v>517</v>
      </c>
      <c r="L89" s="71" t="s">
        <v>517</v>
      </c>
      <c r="M89" s="71" t="s">
        <v>517</v>
      </c>
      <c r="N89" s="71" t="s">
        <v>517</v>
      </c>
      <c r="O89" s="72">
        <f t="shared" si="11"/>
        <v>0</v>
      </c>
      <c r="P89" s="44"/>
      <c r="Q89" s="8"/>
      <c r="R89" s="199"/>
      <c r="S89" s="71" t="s">
        <v>517</v>
      </c>
      <c r="T89" s="71"/>
      <c r="U89" s="71"/>
      <c r="V89" s="71"/>
      <c r="W89" s="227">
        <f t="shared" si="14"/>
        <v>0</v>
      </c>
      <c r="X89" s="44"/>
    </row>
    <row r="90" spans="1:24" x14ac:dyDescent="0.25">
      <c r="A90" s="203" t="s">
        <v>292</v>
      </c>
      <c r="B90" s="70" t="s">
        <v>293</v>
      </c>
      <c r="C90" s="71" t="s">
        <v>517</v>
      </c>
      <c r="D90" s="71" t="s">
        <v>517</v>
      </c>
      <c r="E90" s="71" t="s">
        <v>517</v>
      </c>
      <c r="F90" s="71" t="s">
        <v>517</v>
      </c>
      <c r="G90" s="91">
        <f t="shared" si="10"/>
        <v>0</v>
      </c>
      <c r="H90" s="44"/>
      <c r="I90" s="95" t="s">
        <v>224</v>
      </c>
      <c r="J90" s="96" t="s">
        <v>132</v>
      </c>
      <c r="K90" s="71" t="s">
        <v>517</v>
      </c>
      <c r="L90" s="71" t="s">
        <v>517</v>
      </c>
      <c r="M90" s="71" t="s">
        <v>517</v>
      </c>
      <c r="N90" s="71" t="s">
        <v>517</v>
      </c>
      <c r="O90" s="85">
        <f t="shared" si="11"/>
        <v>0</v>
      </c>
      <c r="P90" s="44"/>
      <c r="Q90" s="8"/>
      <c r="R90" s="199"/>
      <c r="S90" s="71" t="s">
        <v>517</v>
      </c>
      <c r="T90" s="71"/>
      <c r="U90" s="71"/>
      <c r="V90" s="71"/>
      <c r="W90" s="227">
        <f t="shared" si="14"/>
        <v>0</v>
      </c>
      <c r="X90" s="44"/>
    </row>
    <row r="91" spans="1:24" x14ac:dyDescent="0.25">
      <c r="A91" s="89" t="s">
        <v>28</v>
      </c>
      <c r="B91" s="90" t="s">
        <v>454</v>
      </c>
      <c r="C91" s="71" t="s">
        <v>517</v>
      </c>
      <c r="D91" s="71" t="s">
        <v>517</v>
      </c>
      <c r="E91" s="71" t="s">
        <v>517</v>
      </c>
      <c r="F91" s="71" t="s">
        <v>517</v>
      </c>
      <c r="G91" s="91">
        <f t="shared" si="10"/>
        <v>0</v>
      </c>
      <c r="H91" s="44"/>
      <c r="I91" s="238" t="s">
        <v>123</v>
      </c>
      <c r="J91" s="239" t="s">
        <v>124</v>
      </c>
      <c r="K91" s="71" t="s">
        <v>517</v>
      </c>
      <c r="L91" s="71" t="s">
        <v>517</v>
      </c>
      <c r="M91" s="71" t="s">
        <v>517</v>
      </c>
      <c r="N91" s="71" t="s">
        <v>517</v>
      </c>
      <c r="O91" s="72">
        <f t="shared" si="11"/>
        <v>0</v>
      </c>
      <c r="P91" s="44"/>
      <c r="Q91" s="8"/>
      <c r="R91" s="199"/>
      <c r="S91" s="71" t="s">
        <v>517</v>
      </c>
      <c r="T91" s="71"/>
      <c r="U91" s="71"/>
      <c r="V91" s="71"/>
      <c r="W91" s="227">
        <f t="shared" si="14"/>
        <v>0</v>
      </c>
      <c r="X91" s="44"/>
    </row>
    <row r="92" spans="1:24" x14ac:dyDescent="0.25">
      <c r="A92" s="92" t="s">
        <v>149</v>
      </c>
      <c r="B92" s="93" t="s">
        <v>150</v>
      </c>
      <c r="C92" s="71" t="s">
        <v>517</v>
      </c>
      <c r="D92" s="71" t="s">
        <v>517</v>
      </c>
      <c r="E92" s="71" t="s">
        <v>517</v>
      </c>
      <c r="F92" s="71" t="s">
        <v>517</v>
      </c>
      <c r="G92" s="94">
        <f t="shared" si="10"/>
        <v>0</v>
      </c>
      <c r="H92" s="44"/>
      <c r="I92" s="95" t="s">
        <v>123</v>
      </c>
      <c r="J92" s="96" t="s">
        <v>166</v>
      </c>
      <c r="K92" s="71" t="s">
        <v>517</v>
      </c>
      <c r="L92" s="71" t="s">
        <v>517</v>
      </c>
      <c r="M92" s="71" t="s">
        <v>517</v>
      </c>
      <c r="N92" s="71" t="s">
        <v>517</v>
      </c>
      <c r="O92" s="85">
        <f t="shared" si="11"/>
        <v>0</v>
      </c>
      <c r="P92" s="44"/>
      <c r="Q92" s="8"/>
      <c r="R92" s="199"/>
      <c r="S92" s="71" t="s">
        <v>517</v>
      </c>
      <c r="T92" s="71"/>
      <c r="U92" s="71"/>
      <c r="V92" s="71"/>
      <c r="W92" s="226">
        <f t="shared" si="14"/>
        <v>0</v>
      </c>
      <c r="X92" s="44"/>
    </row>
    <row r="93" spans="1:24" x14ac:dyDescent="0.25">
      <c r="A93" s="92" t="s">
        <v>151</v>
      </c>
      <c r="B93" s="93" t="s">
        <v>150</v>
      </c>
      <c r="C93" s="71" t="s">
        <v>517</v>
      </c>
      <c r="D93" s="71" t="s">
        <v>517</v>
      </c>
      <c r="E93" s="71" t="s">
        <v>517</v>
      </c>
      <c r="F93" s="71" t="s">
        <v>517</v>
      </c>
      <c r="G93" s="94">
        <f t="shared" si="10"/>
        <v>0</v>
      </c>
      <c r="H93" s="44"/>
      <c r="I93" s="69" t="s">
        <v>57</v>
      </c>
      <c r="J93" s="88" t="s">
        <v>102</v>
      </c>
      <c r="K93" s="71" t="s">
        <v>517</v>
      </c>
      <c r="L93" s="71" t="s">
        <v>517</v>
      </c>
      <c r="M93" s="501">
        <v>1</v>
      </c>
      <c r="N93" s="501">
        <v>1</v>
      </c>
      <c r="O93" s="72"/>
      <c r="P93" s="44"/>
      <c r="Q93" s="8"/>
      <c r="R93" s="199"/>
      <c r="S93" s="71" t="s">
        <v>517</v>
      </c>
      <c r="T93" s="71"/>
      <c r="U93" s="71"/>
      <c r="V93" s="71"/>
      <c r="W93" s="226">
        <f t="shared" si="14"/>
        <v>0</v>
      </c>
      <c r="X93" s="44"/>
    </row>
    <row r="94" spans="1:24" x14ac:dyDescent="0.25">
      <c r="A94" s="203" t="s">
        <v>152</v>
      </c>
      <c r="B94" s="70" t="s">
        <v>153</v>
      </c>
      <c r="C94" s="71" t="s">
        <v>517</v>
      </c>
      <c r="D94" s="71" t="s">
        <v>517</v>
      </c>
      <c r="E94" s="71" t="s">
        <v>517</v>
      </c>
      <c r="F94" s="71" t="s">
        <v>517</v>
      </c>
      <c r="G94" s="91">
        <f t="shared" si="10"/>
        <v>0</v>
      </c>
      <c r="H94" s="44"/>
      <c r="I94" s="76" t="s">
        <v>377</v>
      </c>
      <c r="J94" s="77" t="s">
        <v>249</v>
      </c>
      <c r="K94" s="71" t="s">
        <v>517</v>
      </c>
      <c r="L94" s="71" t="s">
        <v>517</v>
      </c>
      <c r="M94" s="501">
        <v>1</v>
      </c>
      <c r="N94" s="71" t="s">
        <v>517</v>
      </c>
      <c r="O94" s="72"/>
      <c r="P94" s="44"/>
      <c r="Q94" s="8"/>
      <c r="R94" s="199"/>
      <c r="S94" s="71" t="s">
        <v>517</v>
      </c>
      <c r="T94" s="71"/>
      <c r="U94" s="71"/>
      <c r="V94" s="71"/>
      <c r="W94" s="226">
        <f t="shared" si="14"/>
        <v>0</v>
      </c>
      <c r="X94" s="44"/>
    </row>
    <row r="95" spans="1:24" x14ac:dyDescent="0.25">
      <c r="A95" s="92" t="s">
        <v>154</v>
      </c>
      <c r="B95" s="93" t="s">
        <v>155</v>
      </c>
      <c r="C95" s="71" t="s">
        <v>517</v>
      </c>
      <c r="D95" s="71" t="s">
        <v>517</v>
      </c>
      <c r="E95" s="71" t="s">
        <v>517</v>
      </c>
      <c r="F95" s="71" t="s">
        <v>517</v>
      </c>
      <c r="G95" s="94">
        <f t="shared" si="10"/>
        <v>0</v>
      </c>
      <c r="H95" s="44"/>
      <c r="I95" s="86"/>
      <c r="J95" s="240"/>
      <c r="K95" s="71"/>
      <c r="L95" s="71"/>
      <c r="M95" s="71"/>
      <c r="N95" s="71"/>
      <c r="O95" s="85">
        <f t="shared" ref="O95:O96" si="15">SUM(K95:N95)</f>
        <v>0</v>
      </c>
      <c r="P95" s="44"/>
      <c r="Q95" s="8"/>
      <c r="R95" s="199"/>
      <c r="S95" s="71" t="s">
        <v>517</v>
      </c>
      <c r="T95" s="71"/>
      <c r="U95" s="71"/>
      <c r="V95" s="71"/>
      <c r="W95" s="226">
        <f t="shared" si="14"/>
        <v>0</v>
      </c>
      <c r="X95" s="44"/>
    </row>
    <row r="96" spans="1:24" x14ac:dyDescent="0.25">
      <c r="A96" s="203" t="s">
        <v>48</v>
      </c>
      <c r="B96" s="70" t="s">
        <v>299</v>
      </c>
      <c r="C96" s="71" t="s">
        <v>517</v>
      </c>
      <c r="D96" s="71" t="s">
        <v>517</v>
      </c>
      <c r="E96" s="71" t="s">
        <v>517</v>
      </c>
      <c r="F96" s="71" t="s">
        <v>517</v>
      </c>
      <c r="G96" s="91">
        <f t="shared" si="10"/>
        <v>0</v>
      </c>
      <c r="H96" s="44"/>
      <c r="I96" s="86"/>
      <c r="J96" s="240"/>
      <c r="K96" s="71"/>
      <c r="L96" s="71"/>
      <c r="M96" s="71"/>
      <c r="N96" s="71"/>
      <c r="O96" s="85">
        <f t="shared" si="15"/>
        <v>0</v>
      </c>
      <c r="P96" s="44"/>
      <c r="Q96" s="8"/>
      <c r="R96" s="199"/>
      <c r="S96" s="71" t="s">
        <v>517</v>
      </c>
      <c r="T96" s="71"/>
      <c r="U96" s="71"/>
      <c r="V96" s="71"/>
      <c r="W96" s="226">
        <f t="shared" si="14"/>
        <v>0</v>
      </c>
      <c r="X96" s="44"/>
    </row>
    <row r="97" spans="1:24" x14ac:dyDescent="0.25">
      <c r="A97" s="92" t="s">
        <v>26</v>
      </c>
      <c r="B97" s="93" t="s">
        <v>115</v>
      </c>
      <c r="C97" s="71" t="s">
        <v>517</v>
      </c>
      <c r="D97" s="71" t="s">
        <v>517</v>
      </c>
      <c r="E97" s="71" t="s">
        <v>517</v>
      </c>
      <c r="F97" s="71" t="s">
        <v>517</v>
      </c>
      <c r="G97" s="94">
        <f t="shared" si="10"/>
        <v>0</v>
      </c>
      <c r="H97" s="44"/>
      <c r="I97" s="86"/>
      <c r="J97" s="240"/>
      <c r="K97" s="71"/>
      <c r="L97" s="71"/>
      <c r="M97" s="71"/>
      <c r="N97" s="71"/>
      <c r="O97" s="85"/>
      <c r="P97" s="44"/>
      <c r="Q97" s="8"/>
      <c r="R97" s="199"/>
      <c r="S97" s="71" t="s">
        <v>517</v>
      </c>
      <c r="T97" s="71"/>
      <c r="U97" s="71"/>
      <c r="V97" s="71"/>
      <c r="W97" s="226"/>
      <c r="X97" s="44"/>
    </row>
    <row r="98" spans="1:24" s="393" customFormat="1" x14ac:dyDescent="0.25">
      <c r="A98" s="92" t="s">
        <v>235</v>
      </c>
      <c r="B98" s="93" t="s">
        <v>165</v>
      </c>
      <c r="C98" s="71" t="s">
        <v>517</v>
      </c>
      <c r="D98" s="71" t="s">
        <v>517</v>
      </c>
      <c r="E98" s="71" t="s">
        <v>517</v>
      </c>
      <c r="F98" s="71" t="s">
        <v>517</v>
      </c>
      <c r="G98" s="94">
        <f t="shared" si="10"/>
        <v>0</v>
      </c>
      <c r="H98" s="44"/>
      <c r="I98" s="86"/>
      <c r="J98" s="240"/>
      <c r="K98" s="71"/>
      <c r="L98" s="71"/>
      <c r="M98" s="71"/>
      <c r="N98" s="71"/>
      <c r="O98" s="85"/>
      <c r="P98" s="44"/>
      <c r="Q98" s="8"/>
      <c r="R98" s="199"/>
      <c r="S98" s="71"/>
      <c r="T98" s="71"/>
      <c r="U98" s="71"/>
      <c r="V98" s="71"/>
      <c r="W98" s="226"/>
      <c r="X98" s="44"/>
    </row>
    <row r="99" spans="1:24" x14ac:dyDescent="0.25">
      <c r="A99" s="203" t="s">
        <v>123</v>
      </c>
      <c r="B99" s="70" t="s">
        <v>166</v>
      </c>
      <c r="C99" s="71" t="s">
        <v>517</v>
      </c>
      <c r="D99" s="71" t="s">
        <v>517</v>
      </c>
      <c r="E99" s="71" t="s">
        <v>517</v>
      </c>
      <c r="F99" s="71" t="s">
        <v>517</v>
      </c>
      <c r="G99" s="91">
        <f t="shared" si="10"/>
        <v>0</v>
      </c>
      <c r="H99" s="44"/>
      <c r="I99" s="86"/>
      <c r="J99" s="240"/>
      <c r="K99" s="71"/>
      <c r="L99" s="71"/>
      <c r="M99" s="71"/>
      <c r="N99" s="71"/>
      <c r="O99" s="85"/>
      <c r="P99" s="44"/>
      <c r="Q99" s="8"/>
      <c r="R99" s="199"/>
      <c r="S99" s="71" t="s">
        <v>517</v>
      </c>
      <c r="T99" s="71"/>
      <c r="U99" s="71"/>
      <c r="V99" s="71"/>
      <c r="W99" s="226"/>
      <c r="X99" s="44"/>
    </row>
    <row r="100" spans="1:24" x14ac:dyDescent="0.25">
      <c r="A100" s="6" t="s">
        <v>31</v>
      </c>
      <c r="B100" s="6" t="s">
        <v>564</v>
      </c>
      <c r="C100" s="71" t="s">
        <v>517</v>
      </c>
      <c r="D100" s="71" t="s">
        <v>517</v>
      </c>
      <c r="E100" s="407">
        <v>297</v>
      </c>
      <c r="F100" s="71" t="s">
        <v>517</v>
      </c>
      <c r="G100" s="516"/>
      <c r="H100" s="44"/>
      <c r="I100" s="86"/>
      <c r="J100" s="240"/>
      <c r="K100" s="71"/>
      <c r="L100" s="71"/>
      <c r="M100" s="71"/>
      <c r="N100" s="71"/>
      <c r="O100" s="85">
        <f>SUM(K100:N100)</f>
        <v>0</v>
      </c>
      <c r="P100" s="44"/>
      <c r="Q100" s="8"/>
      <c r="R100" s="199"/>
      <c r="S100" s="71" t="s">
        <v>517</v>
      </c>
      <c r="T100" s="71"/>
      <c r="U100" s="71"/>
      <c r="V100" s="71"/>
      <c r="W100" s="226">
        <f t="shared" si="14"/>
        <v>0</v>
      </c>
      <c r="X100" s="44"/>
    </row>
    <row r="101" spans="1:24" ht="16.5" thickBot="1" x14ac:dyDescent="0.3">
      <c r="A101" s="489"/>
      <c r="B101" s="490"/>
      <c r="C101" s="481">
        <f>COUNT(C65:C99)</f>
        <v>5</v>
      </c>
      <c r="D101" s="481">
        <f>COUNT(D65:D99)</f>
        <v>6</v>
      </c>
      <c r="E101" s="481">
        <f t="shared" ref="E101:F101" si="16">COUNT(E65:E99)</f>
        <v>7</v>
      </c>
      <c r="F101" s="481">
        <f t="shared" si="16"/>
        <v>7</v>
      </c>
      <c r="G101" s="491">
        <f t="shared" ref="G101" si="17">SUM(C101:F101)</f>
        <v>25</v>
      </c>
      <c r="H101" s="44"/>
      <c r="I101" s="475"/>
      <c r="J101" s="475"/>
      <c r="K101" s="519">
        <f>COUNT(K65:K100)</f>
        <v>5</v>
      </c>
      <c r="L101" s="519">
        <f t="shared" ref="L101:N101" si="18">COUNT(L65:L100)</f>
        <v>2</v>
      </c>
      <c r="M101" s="519">
        <f t="shared" si="18"/>
        <v>5</v>
      </c>
      <c r="N101" s="519">
        <f t="shared" si="18"/>
        <v>4</v>
      </c>
      <c r="O101" s="518">
        <f>SUM(K101:N101)</f>
        <v>16</v>
      </c>
      <c r="P101" s="44"/>
      <c r="Q101" s="475"/>
      <c r="R101" s="475"/>
      <c r="S101" s="475"/>
      <c r="T101" s="475"/>
      <c r="U101" s="475"/>
      <c r="V101" s="475"/>
      <c r="W101" s="476"/>
      <c r="X101" s="44"/>
    </row>
    <row r="102" spans="1:24" ht="15.75" thickTop="1" x14ac:dyDescent="0.25">
      <c r="A102" s="702" t="s">
        <v>569</v>
      </c>
      <c r="B102" s="703"/>
      <c r="C102" s="703"/>
      <c r="D102" s="703"/>
      <c r="E102" s="703"/>
      <c r="F102" s="703"/>
      <c r="G102" s="704"/>
      <c r="H102" s="44"/>
      <c r="I102" s="705" t="s">
        <v>566</v>
      </c>
      <c r="J102" s="706"/>
      <c r="K102" s="706"/>
      <c r="L102" s="706"/>
      <c r="M102" s="706"/>
      <c r="N102" s="706"/>
      <c r="O102" s="707"/>
      <c r="P102" s="44"/>
      <c r="Q102" s="708" t="s">
        <v>238</v>
      </c>
      <c r="R102" s="709"/>
      <c r="S102" s="709"/>
      <c r="T102" s="709"/>
      <c r="U102" s="709"/>
      <c r="V102" s="709"/>
      <c r="W102" s="710"/>
      <c r="X102" s="44"/>
    </row>
    <row r="103" spans="1:24" x14ac:dyDescent="0.25">
      <c r="A103" s="711" t="s">
        <v>210</v>
      </c>
      <c r="B103" s="712"/>
      <c r="C103" s="712"/>
      <c r="D103" s="712"/>
      <c r="E103" s="712"/>
      <c r="F103" s="712"/>
      <c r="G103" s="713"/>
      <c r="H103" s="44"/>
      <c r="I103" s="733" t="s">
        <v>210</v>
      </c>
      <c r="J103" s="734"/>
      <c r="K103" s="734"/>
      <c r="L103" s="734"/>
      <c r="M103" s="734"/>
      <c r="N103" s="734"/>
      <c r="O103" s="735"/>
      <c r="P103" s="44"/>
      <c r="Q103" s="736" t="s">
        <v>210</v>
      </c>
      <c r="R103" s="737"/>
      <c r="S103" s="737"/>
      <c r="T103" s="737"/>
      <c r="U103" s="737"/>
      <c r="V103" s="737"/>
      <c r="W103" s="738"/>
      <c r="X103" s="44"/>
    </row>
    <row r="104" spans="1:24" ht="15.75" thickBot="1" x14ac:dyDescent="0.3">
      <c r="A104" s="711" t="s">
        <v>239</v>
      </c>
      <c r="B104" s="712"/>
      <c r="C104" s="712"/>
      <c r="D104" s="712"/>
      <c r="E104" s="712"/>
      <c r="F104" s="712"/>
      <c r="G104" s="713"/>
      <c r="H104" s="44"/>
      <c r="I104" s="733" t="s">
        <v>240</v>
      </c>
      <c r="J104" s="734"/>
      <c r="K104" s="734"/>
      <c r="L104" s="734"/>
      <c r="M104" s="734"/>
      <c r="N104" s="734"/>
      <c r="O104" s="735"/>
      <c r="P104" s="44"/>
      <c r="Q104" s="736" t="s">
        <v>241</v>
      </c>
      <c r="R104" s="737"/>
      <c r="S104" s="737"/>
      <c r="T104" s="737"/>
      <c r="U104" s="737"/>
      <c r="V104" s="737"/>
      <c r="W104" s="738"/>
      <c r="X104" s="44"/>
    </row>
    <row r="105" spans="1:24" ht="15.75" thickBot="1" x14ac:dyDescent="0.3">
      <c r="A105" s="97" t="s">
        <v>0</v>
      </c>
      <c r="B105" s="98"/>
      <c r="C105" s="99">
        <v>43177</v>
      </c>
      <c r="D105" s="99">
        <v>43212</v>
      </c>
      <c r="E105" s="99">
        <v>43226</v>
      </c>
      <c r="F105" s="99">
        <v>43261</v>
      </c>
      <c r="G105" s="100"/>
      <c r="H105" s="44"/>
      <c r="I105" s="101" t="s">
        <v>0</v>
      </c>
      <c r="J105" s="102"/>
      <c r="K105" s="103">
        <v>43205</v>
      </c>
      <c r="L105" s="103">
        <v>43226</v>
      </c>
      <c r="M105" s="103">
        <v>43254</v>
      </c>
      <c r="N105" s="103">
        <v>43289</v>
      </c>
      <c r="O105" s="104"/>
      <c r="P105" s="44"/>
      <c r="Q105" s="105" t="s">
        <v>0</v>
      </c>
      <c r="R105" s="106"/>
      <c r="S105" s="107">
        <v>43219</v>
      </c>
      <c r="T105" s="107">
        <v>43240</v>
      </c>
      <c r="U105" s="107">
        <v>43275</v>
      </c>
      <c r="V105" s="107">
        <v>43303</v>
      </c>
      <c r="W105" s="108"/>
      <c r="X105" s="44"/>
    </row>
    <row r="106" spans="1:24" ht="23.25" x14ac:dyDescent="0.25">
      <c r="A106" s="109" t="s">
        <v>4</v>
      </c>
      <c r="B106" s="110" t="s">
        <v>5</v>
      </c>
      <c r="C106" s="111" t="s">
        <v>170</v>
      </c>
      <c r="D106" s="111" t="s">
        <v>170</v>
      </c>
      <c r="E106" s="111" t="s">
        <v>170</v>
      </c>
      <c r="F106" s="111" t="s">
        <v>170</v>
      </c>
      <c r="G106" s="112" t="s">
        <v>7</v>
      </c>
      <c r="H106" s="44"/>
      <c r="I106" s="113" t="s">
        <v>4</v>
      </c>
      <c r="J106" s="114" t="s">
        <v>5</v>
      </c>
      <c r="K106" s="115" t="s">
        <v>434</v>
      </c>
      <c r="L106" s="115" t="s">
        <v>435</v>
      </c>
      <c r="M106" s="115" t="s">
        <v>567</v>
      </c>
      <c r="N106" s="241" t="s">
        <v>568</v>
      </c>
      <c r="O106" s="116" t="s">
        <v>7</v>
      </c>
      <c r="P106" s="44"/>
      <c r="Q106" s="117" t="s">
        <v>4</v>
      </c>
      <c r="R106" s="118" t="s">
        <v>5</v>
      </c>
      <c r="S106" s="119" t="s">
        <v>242</v>
      </c>
      <c r="T106" s="119" t="s">
        <v>242</v>
      </c>
      <c r="U106" s="119" t="s">
        <v>243</v>
      </c>
      <c r="V106" s="119" t="s">
        <v>242</v>
      </c>
      <c r="W106" s="120" t="s">
        <v>7</v>
      </c>
      <c r="X106" s="44"/>
    </row>
    <row r="107" spans="1:24" x14ac:dyDescent="0.25">
      <c r="A107" s="546" t="s">
        <v>42</v>
      </c>
      <c r="B107" s="547" t="s">
        <v>56</v>
      </c>
      <c r="C107" s="508">
        <v>149</v>
      </c>
      <c r="D107" s="508">
        <v>300</v>
      </c>
      <c r="E107" s="508">
        <v>299</v>
      </c>
      <c r="F107" s="508">
        <v>300</v>
      </c>
      <c r="G107" s="548">
        <f t="shared" ref="G107:G138" si="19">SUM(C107:F107)</f>
        <v>1048</v>
      </c>
      <c r="H107" s="44"/>
      <c r="I107" s="594" t="s">
        <v>300</v>
      </c>
      <c r="J107" s="595" t="s">
        <v>357</v>
      </c>
      <c r="K107" s="596">
        <v>299</v>
      </c>
      <c r="L107" s="596">
        <v>298</v>
      </c>
      <c r="M107" s="596">
        <v>300</v>
      </c>
      <c r="N107" s="596">
        <v>299</v>
      </c>
      <c r="O107" s="597">
        <f t="shared" ref="O107:O131" si="20">SUM(K107:N107)</f>
        <v>1196</v>
      </c>
      <c r="P107" s="44"/>
      <c r="Q107" s="609" t="s">
        <v>72</v>
      </c>
      <c r="R107" s="610" t="s">
        <v>73</v>
      </c>
      <c r="S107" s="508">
        <v>300</v>
      </c>
      <c r="T107" s="508">
        <v>297</v>
      </c>
      <c r="U107" s="508">
        <v>300</v>
      </c>
      <c r="V107" s="538">
        <v>295</v>
      </c>
      <c r="W107" s="611">
        <f t="shared" ref="W107:W144" si="21">SUM(S107:V107)</f>
        <v>1192</v>
      </c>
      <c r="X107" s="44"/>
    </row>
    <row r="108" spans="1:24" x14ac:dyDescent="0.25">
      <c r="A108" s="129" t="s">
        <v>154</v>
      </c>
      <c r="B108" s="130" t="s">
        <v>163</v>
      </c>
      <c r="C108" s="407">
        <v>149</v>
      </c>
      <c r="D108" s="407">
        <v>299</v>
      </c>
      <c r="E108" s="71" t="s">
        <v>517</v>
      </c>
      <c r="F108" s="71" t="s">
        <v>517</v>
      </c>
      <c r="G108" s="131">
        <f t="shared" si="19"/>
        <v>448</v>
      </c>
      <c r="H108" s="44"/>
      <c r="I108" s="219" t="s">
        <v>24</v>
      </c>
      <c r="J108" s="220" t="s">
        <v>79</v>
      </c>
      <c r="K108" s="521">
        <v>298</v>
      </c>
      <c r="L108" s="521">
        <v>297</v>
      </c>
      <c r="M108" s="521">
        <v>297</v>
      </c>
      <c r="N108" s="521">
        <v>300</v>
      </c>
      <c r="O108" s="526">
        <f t="shared" si="20"/>
        <v>1192</v>
      </c>
      <c r="P108" s="44"/>
      <c r="Q108" s="123" t="s">
        <v>96</v>
      </c>
      <c r="R108" s="124" t="s">
        <v>95</v>
      </c>
      <c r="S108" s="407">
        <v>147</v>
      </c>
      <c r="T108" s="407">
        <v>300</v>
      </c>
      <c r="U108" s="407">
        <v>296</v>
      </c>
      <c r="V108" s="407">
        <v>297</v>
      </c>
      <c r="W108" s="499">
        <f t="shared" si="21"/>
        <v>1040</v>
      </c>
      <c r="X108" s="44"/>
    </row>
    <row r="109" spans="1:24" x14ac:dyDescent="0.25">
      <c r="A109" s="129" t="s">
        <v>570</v>
      </c>
      <c r="B109" s="130" t="s">
        <v>165</v>
      </c>
      <c r="C109" s="71" t="s">
        <v>517</v>
      </c>
      <c r="D109" s="71" t="s">
        <v>517</v>
      </c>
      <c r="E109" s="407">
        <v>300</v>
      </c>
      <c r="F109" s="407">
        <v>147</v>
      </c>
      <c r="G109" s="131">
        <f t="shared" si="19"/>
        <v>447</v>
      </c>
      <c r="H109" s="44"/>
      <c r="I109" s="219" t="s">
        <v>31</v>
      </c>
      <c r="J109" s="220" t="s">
        <v>32</v>
      </c>
      <c r="K109" s="521">
        <v>300</v>
      </c>
      <c r="L109" s="521">
        <v>296</v>
      </c>
      <c r="M109" s="521">
        <v>299</v>
      </c>
      <c r="N109" s="520" t="s">
        <v>517</v>
      </c>
      <c r="O109" s="526">
        <f t="shared" si="20"/>
        <v>895</v>
      </c>
      <c r="P109" s="44"/>
      <c r="Q109" s="134" t="s">
        <v>40</v>
      </c>
      <c r="R109" s="135" t="s">
        <v>41</v>
      </c>
      <c r="S109" s="407">
        <v>297</v>
      </c>
      <c r="T109" s="71" t="s">
        <v>517</v>
      </c>
      <c r="U109" s="407">
        <v>299</v>
      </c>
      <c r="V109" s="407">
        <v>298</v>
      </c>
      <c r="W109" s="499">
        <f t="shared" si="21"/>
        <v>894</v>
      </c>
      <c r="X109" s="44"/>
    </row>
    <row r="110" spans="1:24" x14ac:dyDescent="0.25">
      <c r="A110" s="129" t="s">
        <v>139</v>
      </c>
      <c r="B110" s="130" t="s">
        <v>140</v>
      </c>
      <c r="C110" s="71" t="s">
        <v>517</v>
      </c>
      <c r="D110" s="71" t="s">
        <v>517</v>
      </c>
      <c r="E110" s="71" t="s">
        <v>517</v>
      </c>
      <c r="F110" s="407">
        <v>299</v>
      </c>
      <c r="G110" s="131">
        <f t="shared" si="19"/>
        <v>299</v>
      </c>
      <c r="H110" s="44"/>
      <c r="I110" s="219" t="s">
        <v>44</v>
      </c>
      <c r="J110" s="220" t="s">
        <v>74</v>
      </c>
      <c r="K110" s="521">
        <v>149</v>
      </c>
      <c r="L110" s="521">
        <v>300</v>
      </c>
      <c r="M110" s="521">
        <v>298</v>
      </c>
      <c r="N110" s="520" t="s">
        <v>517</v>
      </c>
      <c r="O110" s="526">
        <f t="shared" si="20"/>
        <v>747</v>
      </c>
      <c r="P110" s="44"/>
      <c r="Q110" s="123" t="s">
        <v>94</v>
      </c>
      <c r="R110" s="124" t="s">
        <v>95</v>
      </c>
      <c r="S110" s="407">
        <v>296</v>
      </c>
      <c r="T110" s="407">
        <v>296</v>
      </c>
      <c r="U110" s="407">
        <v>297</v>
      </c>
      <c r="V110" s="71" t="s">
        <v>517</v>
      </c>
      <c r="W110" s="499">
        <f t="shared" si="21"/>
        <v>889</v>
      </c>
      <c r="X110" s="44"/>
    </row>
    <row r="111" spans="1:24" x14ac:dyDescent="0.25">
      <c r="A111" s="129" t="s">
        <v>106</v>
      </c>
      <c r="B111" s="130" t="s">
        <v>107</v>
      </c>
      <c r="C111" s="71" t="s">
        <v>517</v>
      </c>
      <c r="D111" s="71" t="s">
        <v>517</v>
      </c>
      <c r="E111" s="71" t="s">
        <v>517</v>
      </c>
      <c r="F111" s="407">
        <v>298</v>
      </c>
      <c r="G111" s="131">
        <f t="shared" si="19"/>
        <v>298</v>
      </c>
      <c r="H111" s="44"/>
      <c r="I111" s="219" t="s">
        <v>93</v>
      </c>
      <c r="J111" s="220" t="s">
        <v>309</v>
      </c>
      <c r="K111" s="520" t="s">
        <v>517</v>
      </c>
      <c r="L111" s="521">
        <v>299</v>
      </c>
      <c r="M111" s="544">
        <v>1</v>
      </c>
      <c r="N111" s="520" t="s">
        <v>517</v>
      </c>
      <c r="O111" s="526">
        <f t="shared" si="20"/>
        <v>300</v>
      </c>
      <c r="P111" s="44"/>
      <c r="Q111" s="126" t="s">
        <v>48</v>
      </c>
      <c r="R111" s="127" t="s">
        <v>378</v>
      </c>
      <c r="S111" s="407">
        <v>299</v>
      </c>
      <c r="T111" s="407">
        <v>298</v>
      </c>
      <c r="U111" s="71" t="s">
        <v>517</v>
      </c>
      <c r="V111" s="71" t="s">
        <v>517</v>
      </c>
      <c r="W111" s="499">
        <f t="shared" si="21"/>
        <v>597</v>
      </c>
      <c r="X111" s="44"/>
    </row>
    <row r="112" spans="1:24" x14ac:dyDescent="0.25">
      <c r="A112" s="129" t="s">
        <v>24</v>
      </c>
      <c r="B112" s="130" t="s">
        <v>249</v>
      </c>
      <c r="C112" s="71" t="s">
        <v>517</v>
      </c>
      <c r="D112" s="71" t="s">
        <v>517</v>
      </c>
      <c r="E112" s="71" t="s">
        <v>517</v>
      </c>
      <c r="F112" s="407">
        <v>297</v>
      </c>
      <c r="G112" s="131">
        <f t="shared" si="19"/>
        <v>297</v>
      </c>
      <c r="H112" s="44"/>
      <c r="I112" s="219" t="s">
        <v>20</v>
      </c>
      <c r="J112" s="220" t="s">
        <v>21</v>
      </c>
      <c r="K112" s="520" t="s">
        <v>517</v>
      </c>
      <c r="L112" s="521">
        <v>147</v>
      </c>
      <c r="M112" s="520" t="s">
        <v>517</v>
      </c>
      <c r="N112" s="520" t="s">
        <v>517</v>
      </c>
      <c r="O112" s="526">
        <f t="shared" si="20"/>
        <v>147</v>
      </c>
      <c r="P112" s="44"/>
      <c r="Q112" s="123" t="s">
        <v>59</v>
      </c>
      <c r="R112" s="124" t="s">
        <v>60</v>
      </c>
      <c r="S112" s="71" t="s">
        <v>517</v>
      </c>
      <c r="T112" s="407">
        <v>299</v>
      </c>
      <c r="U112" s="407">
        <v>148</v>
      </c>
      <c r="V112" s="71" t="s">
        <v>517</v>
      </c>
      <c r="W112" s="499">
        <f t="shared" si="21"/>
        <v>447</v>
      </c>
      <c r="X112" s="44"/>
    </row>
    <row r="113" spans="1:24" x14ac:dyDescent="0.25">
      <c r="A113" s="129" t="s">
        <v>61</v>
      </c>
      <c r="B113" s="130" t="s">
        <v>29</v>
      </c>
      <c r="C113" s="71" t="s">
        <v>517</v>
      </c>
      <c r="D113" s="71" t="s">
        <v>517</v>
      </c>
      <c r="E113" s="71" t="s">
        <v>517</v>
      </c>
      <c r="F113" s="407">
        <v>296</v>
      </c>
      <c r="G113" s="131">
        <f t="shared" si="19"/>
        <v>296</v>
      </c>
      <c r="H113" s="44"/>
      <c r="I113" s="219" t="s">
        <v>302</v>
      </c>
      <c r="J113" s="220" t="s">
        <v>303</v>
      </c>
      <c r="K113" s="520" t="s">
        <v>517</v>
      </c>
      <c r="L113" s="520" t="s">
        <v>517</v>
      </c>
      <c r="M113" s="520" t="s">
        <v>517</v>
      </c>
      <c r="N113" s="520" t="s">
        <v>517</v>
      </c>
      <c r="O113" s="526">
        <f t="shared" si="20"/>
        <v>0</v>
      </c>
      <c r="P113" s="44"/>
      <c r="Q113" s="126" t="s">
        <v>548</v>
      </c>
      <c r="R113" s="127" t="s">
        <v>541</v>
      </c>
      <c r="S113" s="407">
        <v>298</v>
      </c>
      <c r="T113" s="407">
        <v>147</v>
      </c>
      <c r="U113" s="71" t="s">
        <v>517</v>
      </c>
      <c r="V113" s="71" t="s">
        <v>517</v>
      </c>
      <c r="W113" s="499">
        <f t="shared" si="21"/>
        <v>445</v>
      </c>
      <c r="X113" s="44"/>
    </row>
    <row r="114" spans="1:24" x14ac:dyDescent="0.25">
      <c r="A114" s="286" t="s">
        <v>39</v>
      </c>
      <c r="B114" s="121" t="s">
        <v>38</v>
      </c>
      <c r="C114" s="407">
        <v>149</v>
      </c>
      <c r="D114" s="71" t="s">
        <v>517</v>
      </c>
      <c r="E114" s="71" t="s">
        <v>517</v>
      </c>
      <c r="F114" s="71" t="s">
        <v>517</v>
      </c>
      <c r="G114" s="122">
        <f t="shared" si="19"/>
        <v>149</v>
      </c>
      <c r="H114" s="44"/>
      <c r="I114" s="522" t="s">
        <v>22</v>
      </c>
      <c r="J114" s="523" t="s">
        <v>23</v>
      </c>
      <c r="K114" s="520" t="s">
        <v>517</v>
      </c>
      <c r="L114" s="520" t="s">
        <v>517</v>
      </c>
      <c r="M114" s="520" t="s">
        <v>517</v>
      </c>
      <c r="N114" s="520" t="s">
        <v>517</v>
      </c>
      <c r="O114" s="527">
        <f t="shared" si="20"/>
        <v>0</v>
      </c>
      <c r="P114" s="44"/>
      <c r="Q114" s="123" t="s">
        <v>278</v>
      </c>
      <c r="R114" s="124" t="s">
        <v>465</v>
      </c>
      <c r="S114" s="71" t="s">
        <v>517</v>
      </c>
      <c r="T114" s="71" t="s">
        <v>517</v>
      </c>
      <c r="U114" s="71" t="s">
        <v>517</v>
      </c>
      <c r="V114" s="407">
        <v>300</v>
      </c>
      <c r="W114" s="499">
        <f t="shared" si="21"/>
        <v>300</v>
      </c>
      <c r="X114" s="44"/>
    </row>
    <row r="115" spans="1:24" x14ac:dyDescent="0.25">
      <c r="A115" s="129" t="s">
        <v>123</v>
      </c>
      <c r="B115" s="130" t="s">
        <v>166</v>
      </c>
      <c r="C115" s="466">
        <v>149</v>
      </c>
      <c r="D115" s="71" t="s">
        <v>517</v>
      </c>
      <c r="E115" s="71" t="s">
        <v>517</v>
      </c>
      <c r="F115" s="71" t="s">
        <v>517</v>
      </c>
      <c r="G115" s="131">
        <f t="shared" si="19"/>
        <v>149</v>
      </c>
      <c r="H115" s="44"/>
      <c r="I115" s="219" t="s">
        <v>307</v>
      </c>
      <c r="J115" s="220" t="s">
        <v>308</v>
      </c>
      <c r="K115" s="520" t="s">
        <v>517</v>
      </c>
      <c r="L115" s="520" t="s">
        <v>517</v>
      </c>
      <c r="M115" s="520" t="s">
        <v>517</v>
      </c>
      <c r="N115" s="520" t="s">
        <v>517</v>
      </c>
      <c r="O115" s="526">
        <f t="shared" si="20"/>
        <v>0</v>
      </c>
      <c r="P115" s="44"/>
      <c r="Q115" s="123" t="s">
        <v>244</v>
      </c>
      <c r="R115" s="124" t="s">
        <v>68</v>
      </c>
      <c r="S115" s="71" t="s">
        <v>517</v>
      </c>
      <c r="T115" s="71" t="s">
        <v>517</v>
      </c>
      <c r="U115" s="71" t="s">
        <v>517</v>
      </c>
      <c r="V115" s="407">
        <v>299</v>
      </c>
      <c r="W115" s="499">
        <f t="shared" si="21"/>
        <v>299</v>
      </c>
      <c r="X115" s="44"/>
    </row>
    <row r="116" spans="1:24" x14ac:dyDescent="0.25">
      <c r="A116" s="136" t="s">
        <v>225</v>
      </c>
      <c r="B116" s="137" t="s">
        <v>16</v>
      </c>
      <c r="C116" s="71" t="s">
        <v>517</v>
      </c>
      <c r="D116" s="71" t="s">
        <v>517</v>
      </c>
      <c r="E116" s="71" t="s">
        <v>517</v>
      </c>
      <c r="F116" s="71" t="s">
        <v>517</v>
      </c>
      <c r="G116" s="131">
        <f t="shared" si="19"/>
        <v>0</v>
      </c>
      <c r="H116" s="44"/>
      <c r="I116" s="219" t="s">
        <v>445</v>
      </c>
      <c r="J116" s="220" t="s">
        <v>446</v>
      </c>
      <c r="K116" s="520" t="s">
        <v>517</v>
      </c>
      <c r="L116" s="520" t="s">
        <v>517</v>
      </c>
      <c r="M116" s="520" t="s">
        <v>517</v>
      </c>
      <c r="N116" s="520" t="s">
        <v>517</v>
      </c>
      <c r="O116" s="526">
        <f t="shared" si="20"/>
        <v>0</v>
      </c>
      <c r="P116" s="44"/>
      <c r="Q116" s="123" t="s">
        <v>76</v>
      </c>
      <c r="R116" s="124" t="s">
        <v>77</v>
      </c>
      <c r="S116" s="71" t="s">
        <v>517</v>
      </c>
      <c r="T116" s="71" t="s">
        <v>517</v>
      </c>
      <c r="U116" s="407">
        <v>298</v>
      </c>
      <c r="V116" s="71" t="s">
        <v>517</v>
      </c>
      <c r="W116" s="499">
        <f t="shared" si="21"/>
        <v>298</v>
      </c>
      <c r="X116" s="44"/>
    </row>
    <row r="117" spans="1:24" x14ac:dyDescent="0.25">
      <c r="A117" s="129" t="s">
        <v>18</v>
      </c>
      <c r="B117" s="130" t="s">
        <v>19</v>
      </c>
      <c r="C117" s="71" t="s">
        <v>517</v>
      </c>
      <c r="D117" s="71" t="s">
        <v>517</v>
      </c>
      <c r="E117" s="71" t="s">
        <v>517</v>
      </c>
      <c r="F117" s="71" t="s">
        <v>517</v>
      </c>
      <c r="G117" s="131">
        <f t="shared" si="19"/>
        <v>0</v>
      </c>
      <c r="H117" s="44"/>
      <c r="I117" s="219" t="s">
        <v>61</v>
      </c>
      <c r="J117" s="220" t="s">
        <v>60</v>
      </c>
      <c r="K117" s="520" t="s">
        <v>517</v>
      </c>
      <c r="L117" s="520" t="s">
        <v>517</v>
      </c>
      <c r="M117" s="520" t="s">
        <v>517</v>
      </c>
      <c r="N117" s="520" t="s">
        <v>517</v>
      </c>
      <c r="O117" s="526">
        <f t="shared" si="20"/>
        <v>0</v>
      </c>
      <c r="P117" s="44"/>
      <c r="Q117" s="123" t="s">
        <v>247</v>
      </c>
      <c r="R117" s="124" t="s">
        <v>108</v>
      </c>
      <c r="S117" s="71" t="s">
        <v>517</v>
      </c>
      <c r="T117" s="71" t="s">
        <v>517</v>
      </c>
      <c r="U117" s="71" t="s">
        <v>517</v>
      </c>
      <c r="V117" s="407">
        <v>296</v>
      </c>
      <c r="W117" s="499">
        <f t="shared" si="21"/>
        <v>296</v>
      </c>
      <c r="X117" s="44"/>
    </row>
    <row r="118" spans="1:24" x14ac:dyDescent="0.25">
      <c r="A118" s="129" t="s">
        <v>20</v>
      </c>
      <c r="B118" s="130" t="s">
        <v>21</v>
      </c>
      <c r="C118" s="71" t="s">
        <v>517</v>
      </c>
      <c r="D118" s="71" t="s">
        <v>517</v>
      </c>
      <c r="E118" s="71" t="s">
        <v>517</v>
      </c>
      <c r="F118" s="71" t="s">
        <v>517</v>
      </c>
      <c r="G118" s="131">
        <f t="shared" si="19"/>
        <v>0</v>
      </c>
      <c r="H118" s="44"/>
      <c r="I118" s="524" t="s">
        <v>157</v>
      </c>
      <c r="J118" s="525" t="s">
        <v>306</v>
      </c>
      <c r="K118" s="520" t="s">
        <v>517</v>
      </c>
      <c r="L118" s="520" t="s">
        <v>517</v>
      </c>
      <c r="M118" s="520" t="s">
        <v>517</v>
      </c>
      <c r="N118" s="520" t="s">
        <v>517</v>
      </c>
      <c r="O118" s="527">
        <f t="shared" si="20"/>
        <v>0</v>
      </c>
      <c r="P118" s="44"/>
      <c r="Q118" s="126" t="s">
        <v>224</v>
      </c>
      <c r="R118" s="127" t="s">
        <v>83</v>
      </c>
      <c r="S118" s="71" t="s">
        <v>517</v>
      </c>
      <c r="T118" s="71" t="s">
        <v>517</v>
      </c>
      <c r="U118" s="71" t="s">
        <v>517</v>
      </c>
      <c r="V118" s="407">
        <v>294</v>
      </c>
      <c r="W118" s="499">
        <f t="shared" si="21"/>
        <v>294</v>
      </c>
      <c r="X118" s="44"/>
    </row>
    <row r="119" spans="1:24" x14ac:dyDescent="0.25">
      <c r="A119" s="129" t="s">
        <v>284</v>
      </c>
      <c r="B119" s="130" t="s">
        <v>279</v>
      </c>
      <c r="C119" s="71" t="s">
        <v>517</v>
      </c>
      <c r="D119" s="71" t="s">
        <v>517</v>
      </c>
      <c r="E119" s="71" t="s">
        <v>517</v>
      </c>
      <c r="F119" s="71" t="s">
        <v>517</v>
      </c>
      <c r="G119" s="131">
        <f t="shared" si="19"/>
        <v>0</v>
      </c>
      <c r="H119" s="44"/>
      <c r="I119" s="217" t="s">
        <v>22</v>
      </c>
      <c r="J119" s="218" t="s">
        <v>63</v>
      </c>
      <c r="K119" s="520" t="s">
        <v>517</v>
      </c>
      <c r="L119" s="520" t="s">
        <v>517</v>
      </c>
      <c r="M119" s="520" t="s">
        <v>517</v>
      </c>
      <c r="N119" s="520" t="s">
        <v>517</v>
      </c>
      <c r="O119" s="526">
        <f t="shared" si="20"/>
        <v>0</v>
      </c>
      <c r="P119" s="44"/>
      <c r="Q119" s="123" t="s">
        <v>250</v>
      </c>
      <c r="R119" s="124" t="s">
        <v>484</v>
      </c>
      <c r="S119" s="407">
        <v>147</v>
      </c>
      <c r="T119" s="71" t="s">
        <v>517</v>
      </c>
      <c r="U119" s="71" t="s">
        <v>517</v>
      </c>
      <c r="V119" s="71" t="s">
        <v>517</v>
      </c>
      <c r="W119" s="499">
        <f t="shared" si="21"/>
        <v>147</v>
      </c>
      <c r="X119" s="44"/>
    </row>
    <row r="120" spans="1:24" x14ac:dyDescent="0.25">
      <c r="A120" s="129" t="s">
        <v>64</v>
      </c>
      <c r="B120" s="130" t="s">
        <v>288</v>
      </c>
      <c r="C120" s="71" t="s">
        <v>517</v>
      </c>
      <c r="D120" s="71" t="s">
        <v>517</v>
      </c>
      <c r="E120" s="71" t="s">
        <v>517</v>
      </c>
      <c r="F120" s="71" t="s">
        <v>517</v>
      </c>
      <c r="G120" s="131">
        <f t="shared" si="19"/>
        <v>0</v>
      </c>
      <c r="H120" s="44"/>
      <c r="I120" s="217" t="s">
        <v>458</v>
      </c>
      <c r="J120" s="218" t="s">
        <v>433</v>
      </c>
      <c r="K120" s="520" t="s">
        <v>517</v>
      </c>
      <c r="L120" s="520" t="s">
        <v>517</v>
      </c>
      <c r="M120" s="520" t="s">
        <v>517</v>
      </c>
      <c r="N120" s="520" t="s">
        <v>517</v>
      </c>
      <c r="O120" s="526">
        <f t="shared" si="20"/>
        <v>0</v>
      </c>
      <c r="P120" s="44"/>
      <c r="Q120" s="123" t="s">
        <v>302</v>
      </c>
      <c r="R120" s="124" t="s">
        <v>303</v>
      </c>
      <c r="S120" s="71" t="s">
        <v>517</v>
      </c>
      <c r="T120" s="71" t="s">
        <v>517</v>
      </c>
      <c r="U120" s="71" t="s">
        <v>517</v>
      </c>
      <c r="V120" s="71" t="s">
        <v>517</v>
      </c>
      <c r="W120" s="499">
        <f t="shared" si="21"/>
        <v>0</v>
      </c>
      <c r="X120" s="44"/>
    </row>
    <row r="121" spans="1:24" x14ac:dyDescent="0.25">
      <c r="A121" s="129" t="s">
        <v>100</v>
      </c>
      <c r="B121" s="130" t="s">
        <v>323</v>
      </c>
      <c r="C121" s="71" t="s">
        <v>517</v>
      </c>
      <c r="D121" s="71" t="s">
        <v>517</v>
      </c>
      <c r="E121" s="71" t="s">
        <v>517</v>
      </c>
      <c r="F121" s="71" t="s">
        <v>517</v>
      </c>
      <c r="G121" s="131">
        <f t="shared" si="19"/>
        <v>0</v>
      </c>
      <c r="H121" s="44"/>
      <c r="I121" s="219" t="s">
        <v>284</v>
      </c>
      <c r="J121" s="220" t="s">
        <v>443</v>
      </c>
      <c r="K121" s="520" t="s">
        <v>517</v>
      </c>
      <c r="L121" s="520" t="s">
        <v>517</v>
      </c>
      <c r="M121" s="520" t="s">
        <v>517</v>
      </c>
      <c r="N121" s="520" t="s">
        <v>517</v>
      </c>
      <c r="O121" s="526">
        <f t="shared" si="20"/>
        <v>0</v>
      </c>
      <c r="P121" s="44"/>
      <c r="Q121" s="123" t="s">
        <v>64</v>
      </c>
      <c r="R121" s="124" t="s">
        <v>288</v>
      </c>
      <c r="S121" s="71" t="s">
        <v>517</v>
      </c>
      <c r="T121" s="71" t="s">
        <v>517</v>
      </c>
      <c r="U121" s="71" t="s">
        <v>517</v>
      </c>
      <c r="V121" s="71" t="s">
        <v>517</v>
      </c>
      <c r="W121" s="499">
        <f t="shared" si="21"/>
        <v>0</v>
      </c>
      <c r="X121" s="44"/>
    </row>
    <row r="122" spans="1:24" x14ac:dyDescent="0.25">
      <c r="A122" s="129" t="s">
        <v>324</v>
      </c>
      <c r="B122" s="130" t="s">
        <v>325</v>
      </c>
      <c r="C122" s="71" t="s">
        <v>517</v>
      </c>
      <c r="D122" s="71" t="s">
        <v>517</v>
      </c>
      <c r="E122" s="71" t="s">
        <v>517</v>
      </c>
      <c r="F122" s="71" t="s">
        <v>517</v>
      </c>
      <c r="G122" s="131">
        <f t="shared" si="19"/>
        <v>0</v>
      </c>
      <c r="H122" s="44"/>
      <c r="I122" s="219" t="s">
        <v>300</v>
      </c>
      <c r="J122" s="220" t="s">
        <v>301</v>
      </c>
      <c r="K122" s="520" t="s">
        <v>517</v>
      </c>
      <c r="L122" s="520" t="s">
        <v>517</v>
      </c>
      <c r="M122" s="520" t="s">
        <v>517</v>
      </c>
      <c r="N122" s="520" t="s">
        <v>517</v>
      </c>
      <c r="O122" s="526">
        <f t="shared" si="20"/>
        <v>0</v>
      </c>
      <c r="P122" s="44"/>
      <c r="Q122" s="123" t="s">
        <v>230</v>
      </c>
      <c r="R122" s="124" t="s">
        <v>32</v>
      </c>
      <c r="S122" s="71" t="s">
        <v>517</v>
      </c>
      <c r="T122" s="71" t="s">
        <v>517</v>
      </c>
      <c r="U122" s="71" t="s">
        <v>517</v>
      </c>
      <c r="V122" s="71" t="s">
        <v>517</v>
      </c>
      <c r="W122" s="499">
        <f t="shared" si="21"/>
        <v>0</v>
      </c>
      <c r="X122" s="44"/>
    </row>
    <row r="123" spans="1:24" x14ac:dyDescent="0.25">
      <c r="A123" s="129" t="s">
        <v>26</v>
      </c>
      <c r="B123" s="130" t="s">
        <v>27</v>
      </c>
      <c r="C123" s="71" t="s">
        <v>517</v>
      </c>
      <c r="D123" s="71" t="s">
        <v>517</v>
      </c>
      <c r="E123" s="71" t="s">
        <v>517</v>
      </c>
      <c r="F123" s="71" t="s">
        <v>517</v>
      </c>
      <c r="G123" s="131">
        <f t="shared" si="19"/>
        <v>0</v>
      </c>
      <c r="H123" s="44"/>
      <c r="I123" s="219" t="s">
        <v>447</v>
      </c>
      <c r="J123" s="220" t="s">
        <v>444</v>
      </c>
      <c r="K123" s="520" t="s">
        <v>517</v>
      </c>
      <c r="L123" s="520" t="s">
        <v>517</v>
      </c>
      <c r="M123" s="520" t="s">
        <v>517</v>
      </c>
      <c r="N123" s="520" t="s">
        <v>517</v>
      </c>
      <c r="O123" s="526">
        <f t="shared" si="20"/>
        <v>0</v>
      </c>
      <c r="P123" s="44"/>
      <c r="Q123" s="123" t="s">
        <v>346</v>
      </c>
      <c r="R123" s="124" t="s">
        <v>347</v>
      </c>
      <c r="S123" s="71" t="s">
        <v>517</v>
      </c>
      <c r="T123" s="71" t="s">
        <v>517</v>
      </c>
      <c r="U123" s="71" t="s">
        <v>517</v>
      </c>
      <c r="V123" s="71" t="s">
        <v>517</v>
      </c>
      <c r="W123" s="499">
        <f t="shared" si="21"/>
        <v>0</v>
      </c>
      <c r="X123" s="44"/>
    </row>
    <row r="124" spans="1:24" x14ac:dyDescent="0.25">
      <c r="A124" s="138" t="s">
        <v>33</v>
      </c>
      <c r="B124" s="139" t="s">
        <v>34</v>
      </c>
      <c r="C124" s="71" t="s">
        <v>517</v>
      </c>
      <c r="D124" s="71" t="s">
        <v>517</v>
      </c>
      <c r="E124" s="71" t="s">
        <v>517</v>
      </c>
      <c r="F124" s="71" t="s">
        <v>517</v>
      </c>
      <c r="G124" s="131">
        <f t="shared" si="19"/>
        <v>0</v>
      </c>
      <c r="H124" s="44"/>
      <c r="I124" s="219" t="s">
        <v>355</v>
      </c>
      <c r="J124" s="220" t="s">
        <v>356</v>
      </c>
      <c r="K124" s="520" t="s">
        <v>517</v>
      </c>
      <c r="L124" s="520" t="s">
        <v>517</v>
      </c>
      <c r="M124" s="520" t="s">
        <v>517</v>
      </c>
      <c r="N124" s="520" t="s">
        <v>517</v>
      </c>
      <c r="O124" s="526">
        <f t="shared" si="20"/>
        <v>0</v>
      </c>
      <c r="P124" s="44"/>
      <c r="Q124" s="123" t="s">
        <v>224</v>
      </c>
      <c r="R124" s="124" t="s">
        <v>354</v>
      </c>
      <c r="S124" s="71" t="s">
        <v>517</v>
      </c>
      <c r="T124" s="71" t="s">
        <v>517</v>
      </c>
      <c r="U124" s="71" t="s">
        <v>517</v>
      </c>
      <c r="V124" s="71" t="s">
        <v>517</v>
      </c>
      <c r="W124" s="499">
        <f t="shared" si="21"/>
        <v>0</v>
      </c>
      <c r="X124" s="44"/>
    </row>
    <row r="125" spans="1:24" x14ac:dyDescent="0.25">
      <c r="A125" s="129" t="s">
        <v>35</v>
      </c>
      <c r="B125" s="130" t="s">
        <v>36</v>
      </c>
      <c r="C125" s="71" t="s">
        <v>517</v>
      </c>
      <c r="D125" s="71" t="s">
        <v>517</v>
      </c>
      <c r="E125" s="71" t="s">
        <v>517</v>
      </c>
      <c r="F125" s="71" t="s">
        <v>517</v>
      </c>
      <c r="G125" s="131">
        <f t="shared" si="19"/>
        <v>0</v>
      </c>
      <c r="H125" s="44"/>
      <c r="I125" s="219" t="s">
        <v>76</v>
      </c>
      <c r="J125" s="220" t="s">
        <v>77</v>
      </c>
      <c r="K125" s="520" t="s">
        <v>517</v>
      </c>
      <c r="L125" s="520" t="s">
        <v>517</v>
      </c>
      <c r="M125" s="520" t="s">
        <v>517</v>
      </c>
      <c r="N125" s="520" t="s">
        <v>517</v>
      </c>
      <c r="O125" s="526">
        <f t="shared" si="20"/>
        <v>0</v>
      </c>
      <c r="P125" s="44"/>
      <c r="Q125" s="123" t="s">
        <v>375</v>
      </c>
      <c r="R125" s="124" t="s">
        <v>376</v>
      </c>
      <c r="S125" s="71" t="s">
        <v>517</v>
      </c>
      <c r="T125" s="71" t="s">
        <v>517</v>
      </c>
      <c r="U125" s="71" t="s">
        <v>517</v>
      </c>
      <c r="V125" s="71" t="s">
        <v>517</v>
      </c>
      <c r="W125" s="499">
        <f t="shared" si="21"/>
        <v>0</v>
      </c>
      <c r="X125" s="44"/>
    </row>
    <row r="126" spans="1:24" x14ac:dyDescent="0.25">
      <c r="A126" s="129" t="s">
        <v>252</v>
      </c>
      <c r="B126" s="130" t="s">
        <v>43</v>
      </c>
      <c r="C126" s="71" t="s">
        <v>517</v>
      </c>
      <c r="D126" s="71" t="s">
        <v>517</v>
      </c>
      <c r="E126" s="71" t="s">
        <v>517</v>
      </c>
      <c r="F126" s="71" t="s">
        <v>517</v>
      </c>
      <c r="G126" s="131">
        <f t="shared" si="19"/>
        <v>0</v>
      </c>
      <c r="H126" s="44"/>
      <c r="I126" s="219" t="s">
        <v>80</v>
      </c>
      <c r="J126" s="220" t="s">
        <v>81</v>
      </c>
      <c r="K126" s="520" t="s">
        <v>517</v>
      </c>
      <c r="L126" s="520" t="s">
        <v>517</v>
      </c>
      <c r="M126" s="520" t="s">
        <v>517</v>
      </c>
      <c r="N126" s="520" t="s">
        <v>517</v>
      </c>
      <c r="O126" s="526">
        <f t="shared" si="20"/>
        <v>0</v>
      </c>
      <c r="P126" s="44"/>
      <c r="Q126" s="126" t="s">
        <v>286</v>
      </c>
      <c r="R126" s="127" t="s">
        <v>287</v>
      </c>
      <c r="S126" s="71" t="s">
        <v>517</v>
      </c>
      <c r="T126" s="71" t="s">
        <v>517</v>
      </c>
      <c r="U126" s="71" t="s">
        <v>517</v>
      </c>
      <c r="V126" s="71" t="s">
        <v>517</v>
      </c>
      <c r="W126" s="500">
        <f t="shared" si="21"/>
        <v>0</v>
      </c>
      <c r="X126" s="44"/>
    </row>
    <row r="127" spans="1:24" x14ac:dyDescent="0.25">
      <c r="A127" s="129" t="s">
        <v>44</v>
      </c>
      <c r="B127" s="130" t="s">
        <v>45</v>
      </c>
      <c r="C127" s="71" t="s">
        <v>517</v>
      </c>
      <c r="D127" s="71" t="s">
        <v>517</v>
      </c>
      <c r="E127" s="71" t="s">
        <v>517</v>
      </c>
      <c r="F127" s="71" t="s">
        <v>517</v>
      </c>
      <c r="G127" s="131">
        <f t="shared" si="19"/>
        <v>0</v>
      </c>
      <c r="H127" s="44"/>
      <c r="I127" s="219" t="s">
        <v>82</v>
      </c>
      <c r="J127" s="220" t="s">
        <v>83</v>
      </c>
      <c r="K127" s="520" t="s">
        <v>517</v>
      </c>
      <c r="L127" s="520" t="s">
        <v>517</v>
      </c>
      <c r="M127" s="520" t="s">
        <v>517</v>
      </c>
      <c r="N127" s="520" t="s">
        <v>517</v>
      </c>
      <c r="O127" s="526">
        <f t="shared" si="20"/>
        <v>0</v>
      </c>
      <c r="P127" s="44"/>
      <c r="Q127" s="126" t="s">
        <v>224</v>
      </c>
      <c r="R127" s="127" t="s">
        <v>53</v>
      </c>
      <c r="S127" s="71" t="s">
        <v>517</v>
      </c>
      <c r="T127" s="71" t="s">
        <v>517</v>
      </c>
      <c r="U127" s="71" t="s">
        <v>517</v>
      </c>
      <c r="V127" s="71" t="s">
        <v>517</v>
      </c>
      <c r="W127" s="500">
        <f t="shared" si="21"/>
        <v>0</v>
      </c>
      <c r="X127" s="44"/>
    </row>
    <row r="128" spans="1:24" x14ac:dyDescent="0.25">
      <c r="A128" s="129" t="s">
        <v>253</v>
      </c>
      <c r="B128" s="130" t="s">
        <v>254</v>
      </c>
      <c r="C128" s="71" t="s">
        <v>517</v>
      </c>
      <c r="D128" s="71" t="s">
        <v>517</v>
      </c>
      <c r="E128" s="71" t="s">
        <v>517</v>
      </c>
      <c r="F128" s="71" t="s">
        <v>517</v>
      </c>
      <c r="G128" s="131">
        <f t="shared" si="19"/>
        <v>0</v>
      </c>
      <c r="H128" s="44"/>
      <c r="I128" s="219" t="s">
        <v>358</v>
      </c>
      <c r="J128" s="220" t="s">
        <v>359</v>
      </c>
      <c r="K128" s="520" t="s">
        <v>517</v>
      </c>
      <c r="L128" s="520" t="s">
        <v>517</v>
      </c>
      <c r="M128" s="520" t="s">
        <v>517</v>
      </c>
      <c r="N128" s="520" t="s">
        <v>517</v>
      </c>
      <c r="O128" s="526">
        <f t="shared" si="20"/>
        <v>0</v>
      </c>
      <c r="P128" s="44"/>
      <c r="Q128" s="126" t="s">
        <v>129</v>
      </c>
      <c r="R128" s="127" t="s">
        <v>60</v>
      </c>
      <c r="S128" s="71" t="s">
        <v>517</v>
      </c>
      <c r="T128" s="71" t="s">
        <v>517</v>
      </c>
      <c r="U128" s="71" t="s">
        <v>517</v>
      </c>
      <c r="V128" s="71" t="s">
        <v>517</v>
      </c>
      <c r="W128" s="500">
        <f t="shared" si="21"/>
        <v>0</v>
      </c>
      <c r="X128" s="44"/>
    </row>
    <row r="129" spans="1:24" x14ac:dyDescent="0.25">
      <c r="A129" s="129" t="s">
        <v>337</v>
      </c>
      <c r="B129" s="130" t="s">
        <v>330</v>
      </c>
      <c r="C129" s="71" t="s">
        <v>517</v>
      </c>
      <c r="D129" s="71" t="s">
        <v>517</v>
      </c>
      <c r="E129" s="71" t="s">
        <v>517</v>
      </c>
      <c r="F129" s="71" t="s">
        <v>517</v>
      </c>
      <c r="G129" s="131">
        <f t="shared" si="19"/>
        <v>0</v>
      </c>
      <c r="H129" s="44"/>
      <c r="I129" s="522" t="s">
        <v>89</v>
      </c>
      <c r="J129" s="523" t="s">
        <v>90</v>
      </c>
      <c r="K129" s="520" t="s">
        <v>517</v>
      </c>
      <c r="L129" s="520" t="s">
        <v>517</v>
      </c>
      <c r="M129" s="520" t="s">
        <v>517</v>
      </c>
      <c r="N129" s="520" t="s">
        <v>517</v>
      </c>
      <c r="O129" s="526">
        <f t="shared" si="20"/>
        <v>0</v>
      </c>
      <c r="P129" s="44"/>
      <c r="Q129" s="123" t="s">
        <v>461</v>
      </c>
      <c r="R129" s="124" t="s">
        <v>462</v>
      </c>
      <c r="S129" s="71" t="s">
        <v>517</v>
      </c>
      <c r="T129" s="71" t="s">
        <v>517</v>
      </c>
      <c r="U129" s="71" t="s">
        <v>517</v>
      </c>
      <c r="V129" s="71" t="s">
        <v>517</v>
      </c>
      <c r="W129" s="499">
        <f t="shared" si="21"/>
        <v>0</v>
      </c>
      <c r="X129" s="44"/>
    </row>
    <row r="130" spans="1:24" x14ac:dyDescent="0.25">
      <c r="A130" s="129" t="s">
        <v>224</v>
      </c>
      <c r="B130" s="130" t="s">
        <v>354</v>
      </c>
      <c r="C130" s="71" t="s">
        <v>517</v>
      </c>
      <c r="D130" s="71" t="s">
        <v>517</v>
      </c>
      <c r="E130" s="71" t="s">
        <v>517</v>
      </c>
      <c r="F130" s="71" t="s">
        <v>517</v>
      </c>
      <c r="G130" s="131">
        <f t="shared" si="19"/>
        <v>0</v>
      </c>
      <c r="H130" s="44"/>
      <c r="I130" s="219" t="s">
        <v>91</v>
      </c>
      <c r="J130" s="220" t="s">
        <v>92</v>
      </c>
      <c r="K130" s="520" t="s">
        <v>517</v>
      </c>
      <c r="L130" s="520" t="s">
        <v>517</v>
      </c>
      <c r="M130" s="520" t="s">
        <v>517</v>
      </c>
      <c r="N130" s="520" t="s">
        <v>517</v>
      </c>
      <c r="O130" s="526">
        <f t="shared" si="20"/>
        <v>0</v>
      </c>
      <c r="P130" s="44"/>
      <c r="Q130" s="126" t="s">
        <v>381</v>
      </c>
      <c r="R130" s="127" t="s">
        <v>285</v>
      </c>
      <c r="S130" s="71" t="s">
        <v>517</v>
      </c>
      <c r="T130" s="71" t="s">
        <v>517</v>
      </c>
      <c r="U130" s="71" t="s">
        <v>517</v>
      </c>
      <c r="V130" s="71" t="s">
        <v>517</v>
      </c>
      <c r="W130" s="500">
        <f t="shared" si="21"/>
        <v>0</v>
      </c>
      <c r="X130" s="44"/>
    </row>
    <row r="131" spans="1:24" x14ac:dyDescent="0.25">
      <c r="A131" s="129" t="s">
        <v>374</v>
      </c>
      <c r="B131" s="130" t="s">
        <v>310</v>
      </c>
      <c r="C131" s="71" t="s">
        <v>517</v>
      </c>
      <c r="D131" s="71" t="s">
        <v>517</v>
      </c>
      <c r="E131" s="71" t="s">
        <v>517</v>
      </c>
      <c r="F131" s="71" t="s">
        <v>517</v>
      </c>
      <c r="G131" s="131">
        <f t="shared" si="19"/>
        <v>0</v>
      </c>
      <c r="H131" s="44"/>
      <c r="I131" s="524" t="s">
        <v>304</v>
      </c>
      <c r="J131" s="525" t="s">
        <v>305</v>
      </c>
      <c r="K131" s="520" t="s">
        <v>517</v>
      </c>
      <c r="L131" s="520" t="s">
        <v>517</v>
      </c>
      <c r="M131" s="520" t="s">
        <v>517</v>
      </c>
      <c r="N131" s="520" t="s">
        <v>517</v>
      </c>
      <c r="O131" s="526">
        <f t="shared" si="20"/>
        <v>0</v>
      </c>
      <c r="P131" s="44"/>
      <c r="Q131" s="132" t="s">
        <v>22</v>
      </c>
      <c r="R131" s="133" t="s">
        <v>69</v>
      </c>
      <c r="S131" s="71" t="s">
        <v>517</v>
      </c>
      <c r="T131" s="71" t="s">
        <v>517</v>
      </c>
      <c r="U131" s="71" t="s">
        <v>517</v>
      </c>
      <c r="V131" s="71" t="s">
        <v>517</v>
      </c>
      <c r="W131" s="499">
        <f t="shared" si="21"/>
        <v>0</v>
      </c>
      <c r="X131" s="44"/>
    </row>
    <row r="132" spans="1:24" x14ac:dyDescent="0.25">
      <c r="A132" s="286" t="s">
        <v>54</v>
      </c>
      <c r="B132" s="121" t="s">
        <v>55</v>
      </c>
      <c r="C132" s="71" t="s">
        <v>517</v>
      </c>
      <c r="D132" s="71" t="s">
        <v>517</v>
      </c>
      <c r="E132" s="71" t="s">
        <v>517</v>
      </c>
      <c r="F132" s="71" t="s">
        <v>517</v>
      </c>
      <c r="G132" s="122">
        <f t="shared" si="19"/>
        <v>0</v>
      </c>
      <c r="H132" s="44"/>
      <c r="I132" s="126"/>
      <c r="J132" s="127"/>
      <c r="K132" s="71"/>
      <c r="L132" s="71"/>
      <c r="M132" s="71"/>
      <c r="N132" s="71"/>
      <c r="O132" s="125">
        <f t="shared" ref="O132:O138" si="22">SUM(K132:N132)</f>
        <v>0</v>
      </c>
      <c r="P132" s="44"/>
      <c r="Q132" s="126" t="s">
        <v>70</v>
      </c>
      <c r="R132" s="127" t="s">
        <v>71</v>
      </c>
      <c r="S132" s="71" t="s">
        <v>517</v>
      </c>
      <c r="T132" s="71" t="s">
        <v>517</v>
      </c>
      <c r="U132" s="71" t="s">
        <v>517</v>
      </c>
      <c r="V132" s="71" t="s">
        <v>517</v>
      </c>
      <c r="W132" s="500">
        <f t="shared" si="21"/>
        <v>0</v>
      </c>
      <c r="X132" s="44"/>
    </row>
    <row r="133" spans="1:24" x14ac:dyDescent="0.25">
      <c r="A133" s="129" t="s">
        <v>31</v>
      </c>
      <c r="B133" s="130" t="s">
        <v>58</v>
      </c>
      <c r="C133" s="71" t="s">
        <v>517</v>
      </c>
      <c r="D133" s="71" t="s">
        <v>517</v>
      </c>
      <c r="E133" s="71" t="s">
        <v>517</v>
      </c>
      <c r="F133" s="71" t="s">
        <v>517</v>
      </c>
      <c r="G133" s="131">
        <f t="shared" si="19"/>
        <v>0</v>
      </c>
      <c r="H133" s="44"/>
      <c r="I133" s="126"/>
      <c r="J133" s="127"/>
      <c r="K133" s="71"/>
      <c r="L133" s="71"/>
      <c r="M133" s="71"/>
      <c r="N133" s="71"/>
      <c r="O133" s="125">
        <f t="shared" si="22"/>
        <v>0</v>
      </c>
      <c r="P133" s="44"/>
      <c r="Q133" s="123" t="s">
        <v>389</v>
      </c>
      <c r="R133" s="124" t="s">
        <v>477</v>
      </c>
      <c r="S133" s="71" t="s">
        <v>517</v>
      </c>
      <c r="T133" s="71" t="s">
        <v>517</v>
      </c>
      <c r="U133" s="71" t="s">
        <v>517</v>
      </c>
      <c r="V133" s="71" t="s">
        <v>517</v>
      </c>
      <c r="W133" s="499">
        <f t="shared" si="21"/>
        <v>0</v>
      </c>
      <c r="X133" s="44"/>
    </row>
    <row r="134" spans="1:24" x14ac:dyDescent="0.25">
      <c r="A134" s="136" t="s">
        <v>157</v>
      </c>
      <c r="B134" s="137" t="s">
        <v>62</v>
      </c>
      <c r="C134" s="71" t="s">
        <v>517</v>
      </c>
      <c r="D134" s="71" t="s">
        <v>517</v>
      </c>
      <c r="E134" s="71" t="s">
        <v>517</v>
      </c>
      <c r="F134" s="71" t="s">
        <v>517</v>
      </c>
      <c r="G134" s="131">
        <f t="shared" si="19"/>
        <v>0</v>
      </c>
      <c r="H134" s="44"/>
      <c r="I134" s="126"/>
      <c r="J134" s="127"/>
      <c r="K134" s="71"/>
      <c r="L134" s="71"/>
      <c r="M134" s="71"/>
      <c r="N134" s="71"/>
      <c r="O134" s="125">
        <f t="shared" si="22"/>
        <v>0</v>
      </c>
      <c r="P134" s="44"/>
      <c r="Q134" s="126" t="s">
        <v>54</v>
      </c>
      <c r="R134" s="127" t="s">
        <v>386</v>
      </c>
      <c r="S134" s="71" t="s">
        <v>517</v>
      </c>
      <c r="T134" s="71" t="s">
        <v>517</v>
      </c>
      <c r="U134" s="71" t="s">
        <v>517</v>
      </c>
      <c r="V134" s="71" t="s">
        <v>517</v>
      </c>
      <c r="W134" s="500">
        <f t="shared" si="21"/>
        <v>0</v>
      </c>
      <c r="X134" s="44"/>
    </row>
    <row r="135" spans="1:24" x14ac:dyDescent="0.25">
      <c r="A135" s="138" t="s">
        <v>64</v>
      </c>
      <c r="B135" s="139" t="s">
        <v>65</v>
      </c>
      <c r="C135" s="71" t="s">
        <v>517</v>
      </c>
      <c r="D135" s="71" t="s">
        <v>517</v>
      </c>
      <c r="E135" s="71" t="s">
        <v>517</v>
      </c>
      <c r="F135" s="71" t="s">
        <v>517</v>
      </c>
      <c r="G135" s="131">
        <f t="shared" si="19"/>
        <v>0</v>
      </c>
      <c r="H135" s="44"/>
      <c r="I135" s="126"/>
      <c r="J135" s="127"/>
      <c r="K135" s="71"/>
      <c r="L135" s="71"/>
      <c r="M135" s="71"/>
      <c r="N135" s="71"/>
      <c r="O135" s="125">
        <f t="shared" si="22"/>
        <v>0</v>
      </c>
      <c r="P135" s="44"/>
      <c r="Q135" s="123" t="s">
        <v>463</v>
      </c>
      <c r="R135" s="124" t="s">
        <v>464</v>
      </c>
      <c r="S135" s="71" t="s">
        <v>517</v>
      </c>
      <c r="T135" s="71" t="s">
        <v>517</v>
      </c>
      <c r="U135" s="71" t="s">
        <v>517</v>
      </c>
      <c r="V135" s="71" t="s">
        <v>517</v>
      </c>
      <c r="W135" s="499">
        <f t="shared" si="21"/>
        <v>0</v>
      </c>
      <c r="X135" s="44"/>
    </row>
    <row r="136" spans="1:24" x14ac:dyDescent="0.25">
      <c r="A136" s="129" t="s">
        <v>72</v>
      </c>
      <c r="B136" s="130" t="s">
        <v>73</v>
      </c>
      <c r="C136" s="71" t="s">
        <v>517</v>
      </c>
      <c r="D136" s="71" t="s">
        <v>517</v>
      </c>
      <c r="E136" s="71" t="s">
        <v>517</v>
      </c>
      <c r="F136" s="71" t="s">
        <v>517</v>
      </c>
      <c r="G136" s="131">
        <f t="shared" si="19"/>
        <v>0</v>
      </c>
      <c r="H136" s="44"/>
      <c r="I136" s="126"/>
      <c r="J136" s="127"/>
      <c r="K136" s="71"/>
      <c r="L136" s="71"/>
      <c r="M136" s="71"/>
      <c r="N136" s="71"/>
      <c r="O136" s="125">
        <f t="shared" si="22"/>
        <v>0</v>
      </c>
      <c r="P136" s="44"/>
      <c r="Q136" s="132" t="s">
        <v>246</v>
      </c>
      <c r="R136" s="133" t="s">
        <v>466</v>
      </c>
      <c r="S136" s="71" t="s">
        <v>517</v>
      </c>
      <c r="T136" s="71" t="s">
        <v>517</v>
      </c>
      <c r="U136" s="71" t="s">
        <v>517</v>
      </c>
      <c r="V136" s="71" t="s">
        <v>517</v>
      </c>
      <c r="W136" s="499">
        <f t="shared" si="21"/>
        <v>0</v>
      </c>
      <c r="X136" s="44"/>
    </row>
    <row r="137" spans="1:24" x14ac:dyDescent="0.25">
      <c r="A137" s="129" t="s">
        <v>327</v>
      </c>
      <c r="B137" s="130" t="s">
        <v>328</v>
      </c>
      <c r="C137" s="71" t="s">
        <v>517</v>
      </c>
      <c r="D137" s="71" t="s">
        <v>517</v>
      </c>
      <c r="E137" s="71" t="s">
        <v>517</v>
      </c>
      <c r="F137" s="71" t="s">
        <v>517</v>
      </c>
      <c r="G137" s="131">
        <f t="shared" si="19"/>
        <v>0</v>
      </c>
      <c r="H137" s="44"/>
      <c r="I137" s="126"/>
      <c r="J137" s="127"/>
      <c r="K137" s="71"/>
      <c r="L137" s="71"/>
      <c r="M137" s="71"/>
      <c r="N137" s="71"/>
      <c r="O137" s="125">
        <f t="shared" si="22"/>
        <v>0</v>
      </c>
      <c r="P137" s="44"/>
      <c r="Q137" s="126" t="s">
        <v>149</v>
      </c>
      <c r="R137" s="127" t="s">
        <v>280</v>
      </c>
      <c r="S137" s="71" t="s">
        <v>517</v>
      </c>
      <c r="T137" s="71" t="s">
        <v>517</v>
      </c>
      <c r="U137" s="71" t="s">
        <v>517</v>
      </c>
      <c r="V137" s="71" t="s">
        <v>517</v>
      </c>
      <c r="W137" s="500">
        <f t="shared" si="21"/>
        <v>0</v>
      </c>
      <c r="X137" s="44"/>
    </row>
    <row r="138" spans="1:24" x14ac:dyDescent="0.25">
      <c r="A138" s="129" t="s">
        <v>245</v>
      </c>
      <c r="B138" s="130" t="s">
        <v>78</v>
      </c>
      <c r="C138" s="71" t="s">
        <v>517</v>
      </c>
      <c r="D138" s="71" t="s">
        <v>517</v>
      </c>
      <c r="E138" s="71" t="s">
        <v>517</v>
      </c>
      <c r="F138" s="71" t="s">
        <v>517</v>
      </c>
      <c r="G138" s="131">
        <f t="shared" si="19"/>
        <v>0</v>
      </c>
      <c r="H138" s="44"/>
      <c r="I138" s="126"/>
      <c r="J138" s="127"/>
      <c r="K138" s="71"/>
      <c r="L138" s="71"/>
      <c r="M138" s="71"/>
      <c r="N138" s="71"/>
      <c r="O138" s="125">
        <f t="shared" si="22"/>
        <v>0</v>
      </c>
      <c r="P138" s="44"/>
      <c r="Q138" s="123" t="s">
        <v>104</v>
      </c>
      <c r="R138" s="124" t="s">
        <v>103</v>
      </c>
      <c r="S138" s="71" t="s">
        <v>517</v>
      </c>
      <c r="T138" s="71" t="s">
        <v>517</v>
      </c>
      <c r="U138" s="71" t="s">
        <v>517</v>
      </c>
      <c r="V138" s="71" t="s">
        <v>517</v>
      </c>
      <c r="W138" s="499">
        <f t="shared" si="21"/>
        <v>0</v>
      </c>
      <c r="X138" s="44"/>
    </row>
    <row r="139" spans="1:24" x14ac:dyDescent="0.25">
      <c r="A139" s="130" t="s">
        <v>321</v>
      </c>
      <c r="B139" s="130" t="s">
        <v>322</v>
      </c>
      <c r="C139" s="71" t="s">
        <v>517</v>
      </c>
      <c r="D139" s="71" t="s">
        <v>517</v>
      </c>
      <c r="E139" s="71" t="s">
        <v>517</v>
      </c>
      <c r="F139" s="71" t="s">
        <v>517</v>
      </c>
      <c r="G139" s="131">
        <f t="shared" ref="G139:G155" si="23">SUM(C139:F139)</f>
        <v>0</v>
      </c>
      <c r="H139" s="44"/>
      <c r="I139" s="126"/>
      <c r="J139" s="127"/>
      <c r="K139" s="71"/>
      <c r="L139" s="71"/>
      <c r="M139" s="71"/>
      <c r="N139" s="71"/>
      <c r="O139" s="125"/>
      <c r="P139" s="44"/>
      <c r="Q139" s="126" t="s">
        <v>97</v>
      </c>
      <c r="R139" s="127" t="s">
        <v>105</v>
      </c>
      <c r="S139" s="71" t="s">
        <v>517</v>
      </c>
      <c r="T139" s="71" t="s">
        <v>517</v>
      </c>
      <c r="U139" s="71" t="s">
        <v>517</v>
      </c>
      <c r="V139" s="71" t="s">
        <v>517</v>
      </c>
      <c r="W139" s="500">
        <f t="shared" si="21"/>
        <v>0</v>
      </c>
      <c r="X139" s="44"/>
    </row>
    <row r="140" spans="1:24" x14ac:dyDescent="0.25">
      <c r="A140" s="130" t="s">
        <v>248</v>
      </c>
      <c r="B140" s="130" t="s">
        <v>84</v>
      </c>
      <c r="C140" s="71" t="s">
        <v>517</v>
      </c>
      <c r="D140" s="71" t="s">
        <v>517</v>
      </c>
      <c r="E140" s="71" t="s">
        <v>517</v>
      </c>
      <c r="F140" s="71" t="s">
        <v>517</v>
      </c>
      <c r="G140" s="131">
        <f t="shared" si="23"/>
        <v>0</v>
      </c>
      <c r="H140" s="44"/>
      <c r="I140" s="126"/>
      <c r="J140" s="127"/>
      <c r="K140" s="71"/>
      <c r="L140" s="71"/>
      <c r="M140" s="71"/>
      <c r="N140" s="71"/>
      <c r="O140" s="125"/>
      <c r="P140" s="44"/>
      <c r="Q140" s="123" t="s">
        <v>91</v>
      </c>
      <c r="R140" s="124" t="s">
        <v>163</v>
      </c>
      <c r="S140" s="71" t="s">
        <v>517</v>
      </c>
      <c r="T140" s="71" t="s">
        <v>517</v>
      </c>
      <c r="U140" s="71" t="s">
        <v>517</v>
      </c>
      <c r="V140" s="71" t="s">
        <v>517</v>
      </c>
      <c r="W140" s="499">
        <f t="shared" si="21"/>
        <v>0</v>
      </c>
      <c r="X140" s="44"/>
    </row>
    <row r="141" spans="1:24" x14ac:dyDescent="0.25">
      <c r="A141" s="130" t="s">
        <v>93</v>
      </c>
      <c r="B141" s="130" t="s">
        <v>86</v>
      </c>
      <c r="C141" s="71" t="s">
        <v>517</v>
      </c>
      <c r="D141" s="71" t="s">
        <v>517</v>
      </c>
      <c r="E141" s="71" t="s">
        <v>517</v>
      </c>
      <c r="F141" s="71" t="s">
        <v>517</v>
      </c>
      <c r="G141" s="131">
        <f t="shared" si="23"/>
        <v>0</v>
      </c>
      <c r="H141" s="44"/>
      <c r="I141" s="126"/>
      <c r="J141" s="127"/>
      <c r="K141" s="71"/>
      <c r="L141" s="71"/>
      <c r="M141" s="71"/>
      <c r="N141" s="71"/>
      <c r="O141" s="125"/>
      <c r="P141" s="44"/>
      <c r="Q141" s="123" t="s">
        <v>368</v>
      </c>
      <c r="R141" s="124" t="s">
        <v>165</v>
      </c>
      <c r="S141" s="71" t="s">
        <v>517</v>
      </c>
      <c r="T141" s="71" t="s">
        <v>517</v>
      </c>
      <c r="U141" s="71" t="s">
        <v>517</v>
      </c>
      <c r="V141" s="71" t="s">
        <v>517</v>
      </c>
      <c r="W141" s="499">
        <f t="shared" si="21"/>
        <v>0</v>
      </c>
      <c r="X141" s="44"/>
    </row>
    <row r="142" spans="1:24" x14ac:dyDescent="0.25">
      <c r="A142" s="130" t="s">
        <v>289</v>
      </c>
      <c r="B142" s="130" t="s">
        <v>290</v>
      </c>
      <c r="C142" s="71" t="s">
        <v>517</v>
      </c>
      <c r="D142" s="71" t="s">
        <v>517</v>
      </c>
      <c r="E142" s="71" t="s">
        <v>517</v>
      </c>
      <c r="F142" s="71" t="s">
        <v>517</v>
      </c>
      <c r="G142" s="131">
        <f t="shared" si="23"/>
        <v>0</v>
      </c>
      <c r="H142" s="44"/>
      <c r="I142" s="126"/>
      <c r="J142" s="127"/>
      <c r="K142" s="71"/>
      <c r="L142" s="71"/>
      <c r="M142" s="71"/>
      <c r="N142" s="71"/>
      <c r="O142" s="125"/>
      <c r="P142" s="44"/>
      <c r="Q142" s="134" t="s">
        <v>460</v>
      </c>
      <c r="R142" s="135" t="s">
        <v>119</v>
      </c>
      <c r="S142" s="71" t="s">
        <v>517</v>
      </c>
      <c r="T142" s="71" t="s">
        <v>517</v>
      </c>
      <c r="U142" s="71" t="s">
        <v>517</v>
      </c>
      <c r="V142" s="71" t="s">
        <v>517</v>
      </c>
      <c r="W142" s="499">
        <f t="shared" si="21"/>
        <v>0</v>
      </c>
      <c r="X142" s="44"/>
    </row>
    <row r="143" spans="1:24" x14ac:dyDescent="0.25">
      <c r="A143" s="130" t="s">
        <v>289</v>
      </c>
      <c r="B143" s="130" t="s">
        <v>326</v>
      </c>
      <c r="C143" s="71" t="s">
        <v>517</v>
      </c>
      <c r="D143" s="71" t="s">
        <v>517</v>
      </c>
      <c r="E143" s="71" t="s">
        <v>517</v>
      </c>
      <c r="F143" s="71" t="s">
        <v>517</v>
      </c>
      <c r="G143" s="131">
        <f t="shared" si="23"/>
        <v>0</v>
      </c>
      <c r="H143" s="44"/>
      <c r="I143" s="126"/>
      <c r="J143" s="127"/>
      <c r="K143" s="71"/>
      <c r="L143" s="71"/>
      <c r="M143" s="71"/>
      <c r="N143" s="71"/>
      <c r="O143" s="125"/>
      <c r="P143" s="44"/>
      <c r="Q143" s="123" t="s">
        <v>344</v>
      </c>
      <c r="R143" s="124" t="s">
        <v>345</v>
      </c>
      <c r="S143" s="71" t="s">
        <v>517</v>
      </c>
      <c r="T143" s="71" t="s">
        <v>517</v>
      </c>
      <c r="U143" s="71" t="s">
        <v>517</v>
      </c>
      <c r="V143" s="71" t="s">
        <v>517</v>
      </c>
      <c r="W143" s="499">
        <f t="shared" si="21"/>
        <v>0</v>
      </c>
      <c r="X143" s="44"/>
    </row>
    <row r="144" spans="1:24" x14ac:dyDescent="0.25">
      <c r="A144" s="130" t="s">
        <v>217</v>
      </c>
      <c r="B144" s="130" t="s">
        <v>92</v>
      </c>
      <c r="C144" s="71" t="s">
        <v>517</v>
      </c>
      <c r="D144" s="71" t="s">
        <v>517</v>
      </c>
      <c r="E144" s="71" t="s">
        <v>517</v>
      </c>
      <c r="F144" s="71" t="s">
        <v>517</v>
      </c>
      <c r="G144" s="131">
        <f t="shared" si="23"/>
        <v>0</v>
      </c>
      <c r="H144" s="44"/>
      <c r="I144" s="126"/>
      <c r="J144" s="127"/>
      <c r="K144" s="71"/>
      <c r="L144" s="71"/>
      <c r="M144" s="71"/>
      <c r="N144" s="71"/>
      <c r="O144" s="125"/>
      <c r="P144" s="44"/>
      <c r="Q144" s="123" t="s">
        <v>468</v>
      </c>
      <c r="R144" s="124" t="s">
        <v>459</v>
      </c>
      <c r="S144" s="71" t="s">
        <v>517</v>
      </c>
      <c r="T144" s="71" t="s">
        <v>517</v>
      </c>
      <c r="U144" s="71" t="s">
        <v>517</v>
      </c>
      <c r="V144" s="71" t="s">
        <v>517</v>
      </c>
      <c r="W144" s="499">
        <f t="shared" si="21"/>
        <v>0</v>
      </c>
      <c r="X144" s="44"/>
    </row>
    <row r="145" spans="1:24" x14ac:dyDescent="0.25">
      <c r="A145" s="130" t="s">
        <v>93</v>
      </c>
      <c r="B145" s="130" t="s">
        <v>92</v>
      </c>
      <c r="C145" s="71" t="s">
        <v>517</v>
      </c>
      <c r="D145" s="71" t="s">
        <v>517</v>
      </c>
      <c r="E145" s="71" t="s">
        <v>517</v>
      </c>
      <c r="F145" s="71" t="s">
        <v>517</v>
      </c>
      <c r="G145" s="131">
        <f t="shared" si="23"/>
        <v>0</v>
      </c>
      <c r="H145" s="44"/>
      <c r="I145" s="126"/>
      <c r="J145" s="127"/>
      <c r="K145" s="71"/>
      <c r="L145" s="71"/>
      <c r="M145" s="71"/>
      <c r="N145" s="71"/>
      <c r="O145" s="125"/>
      <c r="P145" s="44"/>
      <c r="Q145" s="126"/>
      <c r="R145" s="127"/>
      <c r="S145" s="71"/>
      <c r="T145" s="71"/>
      <c r="U145" s="71"/>
      <c r="V145" s="71"/>
      <c r="W145" s="128"/>
      <c r="X145" s="44"/>
    </row>
    <row r="146" spans="1:24" x14ac:dyDescent="0.25">
      <c r="A146" s="130" t="s">
        <v>251</v>
      </c>
      <c r="B146" s="130" t="s">
        <v>98</v>
      </c>
      <c r="C146" s="71" t="s">
        <v>517</v>
      </c>
      <c r="D146" s="71" t="s">
        <v>517</v>
      </c>
      <c r="E146" s="71" t="s">
        <v>517</v>
      </c>
      <c r="F146" s="71" t="s">
        <v>517</v>
      </c>
      <c r="G146" s="131">
        <f t="shared" si="23"/>
        <v>0</v>
      </c>
      <c r="H146" s="44"/>
      <c r="I146" s="126"/>
      <c r="J146" s="127"/>
      <c r="K146" s="71"/>
      <c r="L146" s="71"/>
      <c r="M146" s="71"/>
      <c r="N146" s="71"/>
      <c r="O146" s="125"/>
      <c r="P146" s="44"/>
      <c r="Q146" s="126"/>
      <c r="R146" s="127"/>
      <c r="S146" s="71"/>
      <c r="T146" s="71"/>
      <c r="U146" s="71"/>
      <c r="V146" s="71"/>
      <c r="W146" s="128"/>
      <c r="X146" s="44"/>
    </row>
    <row r="147" spans="1:24" x14ac:dyDescent="0.25">
      <c r="A147" s="130" t="s">
        <v>97</v>
      </c>
      <c r="B147" s="130" t="s">
        <v>102</v>
      </c>
      <c r="C147" s="71" t="s">
        <v>517</v>
      </c>
      <c r="D147" s="71" t="s">
        <v>517</v>
      </c>
      <c r="E147" s="71" t="s">
        <v>517</v>
      </c>
      <c r="F147" s="71" t="s">
        <v>517</v>
      </c>
      <c r="G147" s="131">
        <f t="shared" si="23"/>
        <v>0</v>
      </c>
      <c r="H147" s="44"/>
      <c r="I147" s="126"/>
      <c r="J147" s="127"/>
      <c r="K147" s="71"/>
      <c r="L147" s="71"/>
      <c r="M147" s="71"/>
      <c r="N147" s="71"/>
      <c r="O147" s="125"/>
      <c r="P147" s="44"/>
      <c r="Q147" s="126"/>
      <c r="R147" s="127"/>
      <c r="S147" s="71"/>
      <c r="T147" s="71"/>
      <c r="U147" s="71"/>
      <c r="V147" s="71"/>
      <c r="W147" s="128"/>
      <c r="X147" s="44"/>
    </row>
    <row r="148" spans="1:24" x14ac:dyDescent="0.25">
      <c r="A148" s="130" t="s">
        <v>97</v>
      </c>
      <c r="B148" s="130" t="s">
        <v>108</v>
      </c>
      <c r="C148" s="71" t="s">
        <v>517</v>
      </c>
      <c r="D148" s="71" t="s">
        <v>517</v>
      </c>
      <c r="E148" s="71" t="s">
        <v>517</v>
      </c>
      <c r="F148" s="71" t="s">
        <v>517</v>
      </c>
      <c r="G148" s="131">
        <f t="shared" si="23"/>
        <v>0</v>
      </c>
      <c r="H148" s="44"/>
      <c r="I148" s="126"/>
      <c r="J148" s="127"/>
      <c r="K148" s="71"/>
      <c r="L148" s="71"/>
      <c r="M148" s="71"/>
      <c r="N148" s="71"/>
      <c r="O148" s="125"/>
      <c r="P148" s="44"/>
      <c r="Q148" s="126"/>
      <c r="R148" s="127"/>
      <c r="S148" s="71"/>
      <c r="T148" s="71"/>
      <c r="U148" s="71"/>
      <c r="V148" s="71"/>
      <c r="W148" s="128"/>
      <c r="X148" s="44"/>
    </row>
    <row r="149" spans="1:24" x14ac:dyDescent="0.25">
      <c r="A149" s="130" t="s">
        <v>246</v>
      </c>
      <c r="B149" s="130" t="s">
        <v>159</v>
      </c>
      <c r="C149" s="71" t="s">
        <v>517</v>
      </c>
      <c r="D149" s="71" t="s">
        <v>517</v>
      </c>
      <c r="E149" s="71" t="s">
        <v>517</v>
      </c>
      <c r="F149" s="71" t="s">
        <v>517</v>
      </c>
      <c r="G149" s="131">
        <f t="shared" si="23"/>
        <v>0</v>
      </c>
      <c r="H149" s="44"/>
      <c r="I149" s="126"/>
      <c r="J149" s="127"/>
      <c r="K149" s="71"/>
      <c r="L149" s="71"/>
      <c r="M149" s="71"/>
      <c r="N149" s="71"/>
      <c r="O149" s="125"/>
      <c r="P149" s="44"/>
      <c r="Q149" s="126"/>
      <c r="R149" s="127"/>
      <c r="S149" s="71"/>
      <c r="T149" s="71"/>
      <c r="U149" s="71"/>
      <c r="V149" s="71"/>
      <c r="W149" s="128"/>
      <c r="X149" s="44"/>
    </row>
    <row r="150" spans="1:24" s="393" customFormat="1" x14ac:dyDescent="0.25">
      <c r="A150" s="130" t="s">
        <v>44</v>
      </c>
      <c r="B150" s="130" t="s">
        <v>329</v>
      </c>
      <c r="C150" s="71" t="s">
        <v>517</v>
      </c>
      <c r="D150" s="71" t="s">
        <v>517</v>
      </c>
      <c r="E150" s="71" t="s">
        <v>517</v>
      </c>
      <c r="F150" s="71" t="s">
        <v>517</v>
      </c>
      <c r="G150" s="131">
        <f t="shared" si="23"/>
        <v>0</v>
      </c>
      <c r="H150" s="44"/>
      <c r="I150" s="126"/>
      <c r="J150" s="127"/>
      <c r="K150" s="71"/>
      <c r="L150" s="71"/>
      <c r="M150" s="71"/>
      <c r="N150" s="71"/>
      <c r="O150" s="125"/>
      <c r="P150" s="44"/>
      <c r="Q150" s="126"/>
      <c r="R150" s="127"/>
      <c r="S150" s="71"/>
      <c r="T150" s="71"/>
      <c r="U150" s="71"/>
      <c r="V150" s="71"/>
      <c r="W150" s="128"/>
      <c r="X150" s="44"/>
    </row>
    <row r="151" spans="1:24" x14ac:dyDescent="0.25">
      <c r="A151" s="130" t="s">
        <v>76</v>
      </c>
      <c r="B151" s="130" t="s">
        <v>331</v>
      </c>
      <c r="C151" s="71" t="s">
        <v>517</v>
      </c>
      <c r="D151" s="71" t="s">
        <v>517</v>
      </c>
      <c r="E151" s="71" t="s">
        <v>517</v>
      </c>
      <c r="F151" s="71" t="s">
        <v>517</v>
      </c>
      <c r="G151" s="131">
        <f t="shared" si="23"/>
        <v>0</v>
      </c>
      <c r="H151" s="44"/>
      <c r="I151" s="126"/>
      <c r="J151" s="127"/>
      <c r="K151" s="71"/>
      <c r="L151" s="71"/>
      <c r="M151" s="71"/>
      <c r="N151" s="71"/>
      <c r="O151" s="125"/>
      <c r="P151" s="44"/>
      <c r="Q151" s="126"/>
      <c r="R151" s="127"/>
      <c r="S151" s="71"/>
      <c r="T151" s="71"/>
      <c r="U151" s="71"/>
      <c r="V151" s="71"/>
      <c r="W151" s="128"/>
      <c r="X151" s="44"/>
    </row>
    <row r="152" spans="1:24" s="393" customFormat="1" x14ac:dyDescent="0.25">
      <c r="A152" s="130" t="s">
        <v>91</v>
      </c>
      <c r="B152" s="130" t="s">
        <v>163</v>
      </c>
      <c r="C152" s="71" t="s">
        <v>517</v>
      </c>
      <c r="D152" s="71" t="s">
        <v>517</v>
      </c>
      <c r="E152" s="71" t="s">
        <v>517</v>
      </c>
      <c r="F152" s="71" t="s">
        <v>517</v>
      </c>
      <c r="G152" s="131">
        <f t="shared" si="23"/>
        <v>0</v>
      </c>
      <c r="H152" s="44"/>
      <c r="I152" s="126"/>
      <c r="J152" s="127"/>
      <c r="K152" s="71"/>
      <c r="L152" s="71"/>
      <c r="M152" s="71"/>
      <c r="N152" s="71"/>
      <c r="O152" s="125"/>
      <c r="P152" s="44"/>
      <c r="Q152" s="126"/>
      <c r="R152" s="127"/>
      <c r="S152" s="71"/>
      <c r="T152" s="71"/>
      <c r="U152" s="71"/>
      <c r="V152" s="71"/>
      <c r="W152" s="128"/>
      <c r="X152" s="44"/>
    </row>
    <row r="153" spans="1:24" x14ac:dyDescent="0.25">
      <c r="A153" s="130" t="s">
        <v>246</v>
      </c>
      <c r="B153" s="130" t="s">
        <v>119</v>
      </c>
      <c r="C153" s="71" t="s">
        <v>517</v>
      </c>
      <c r="D153" s="71" t="s">
        <v>517</v>
      </c>
      <c r="E153" s="71" t="s">
        <v>517</v>
      </c>
      <c r="F153" s="71" t="s">
        <v>517</v>
      </c>
      <c r="G153" s="131">
        <f t="shared" si="23"/>
        <v>0</v>
      </c>
      <c r="H153" s="44"/>
      <c r="I153" s="126"/>
      <c r="J153" s="127"/>
      <c r="K153" s="71"/>
      <c r="L153" s="71"/>
      <c r="M153" s="71"/>
      <c r="N153" s="71"/>
      <c r="O153" s="125"/>
      <c r="P153" s="44"/>
      <c r="Q153" s="126"/>
      <c r="R153" s="127"/>
      <c r="S153" s="71"/>
      <c r="T153" s="71"/>
      <c r="U153" s="71"/>
      <c r="V153" s="71"/>
      <c r="W153" s="128"/>
      <c r="X153" s="44"/>
    </row>
    <row r="154" spans="1:24" x14ac:dyDescent="0.25">
      <c r="A154" s="291" t="s">
        <v>109</v>
      </c>
      <c r="B154" s="291" t="s">
        <v>121</v>
      </c>
      <c r="C154" s="71" t="s">
        <v>517</v>
      </c>
      <c r="D154" s="71" t="s">
        <v>517</v>
      </c>
      <c r="E154" s="71" t="s">
        <v>517</v>
      </c>
      <c r="F154" s="71" t="s">
        <v>517</v>
      </c>
      <c r="G154" s="131">
        <f t="shared" si="23"/>
        <v>0</v>
      </c>
      <c r="H154" s="44"/>
      <c r="I154" s="126"/>
      <c r="J154" s="127"/>
      <c r="K154" s="71" t="s">
        <v>17</v>
      </c>
      <c r="L154" s="71" t="s">
        <v>17</v>
      </c>
      <c r="M154" s="71" t="s">
        <v>17</v>
      </c>
      <c r="N154" s="71" t="s">
        <v>17</v>
      </c>
      <c r="O154" s="125">
        <f>SUM(K154:N154)</f>
        <v>0</v>
      </c>
      <c r="P154" s="44"/>
      <c r="Q154" s="140"/>
      <c r="R154" s="141"/>
      <c r="S154" s="71" t="s">
        <v>17</v>
      </c>
      <c r="T154" s="71" t="s">
        <v>17</v>
      </c>
      <c r="U154" s="71" t="s">
        <v>17</v>
      </c>
      <c r="V154" s="71" t="s">
        <v>17</v>
      </c>
      <c r="W154" s="128">
        <f>SUM(S154:V154)</f>
        <v>0</v>
      </c>
      <c r="X154" s="44"/>
    </row>
    <row r="155" spans="1:24" s="393" customFormat="1" ht="15.75" thickBot="1" x14ac:dyDescent="0.3">
      <c r="A155" s="469"/>
      <c r="B155" s="469"/>
      <c r="C155" s="533">
        <f>COUNT(C107:C154)</f>
        <v>4</v>
      </c>
      <c r="D155" s="533">
        <f>COUNT(D107:D154)</f>
        <v>2</v>
      </c>
      <c r="E155" s="533">
        <f t="shared" ref="E155:F155" si="24">COUNT(E107:E154)</f>
        <v>2</v>
      </c>
      <c r="F155" s="533">
        <f t="shared" si="24"/>
        <v>6</v>
      </c>
      <c r="G155" s="533">
        <f t="shared" si="23"/>
        <v>14</v>
      </c>
      <c r="H155" s="44"/>
      <c r="I155" s="471"/>
      <c r="J155" s="472"/>
      <c r="K155" s="533">
        <f>COUNT(K107:K154)</f>
        <v>4</v>
      </c>
      <c r="L155" s="533">
        <f t="shared" ref="L155:N155" si="25">COUNT(L107:L154)</f>
        <v>6</v>
      </c>
      <c r="M155" s="533">
        <f t="shared" si="25"/>
        <v>5</v>
      </c>
      <c r="N155" s="533">
        <f t="shared" si="25"/>
        <v>2</v>
      </c>
      <c r="O155" s="534">
        <f>SUM(K155:N155)</f>
        <v>17</v>
      </c>
      <c r="P155" s="44"/>
      <c r="Q155" s="473"/>
      <c r="R155" s="474"/>
      <c r="S155" s="533">
        <f>COUNT(S107:S153)</f>
        <v>7</v>
      </c>
      <c r="T155" s="533">
        <f t="shared" ref="T155:V155" si="26">COUNT(T107:T153)</f>
        <v>6</v>
      </c>
      <c r="U155" s="533">
        <f t="shared" si="26"/>
        <v>6</v>
      </c>
      <c r="V155" s="533">
        <f t="shared" si="26"/>
        <v>7</v>
      </c>
      <c r="W155" s="535">
        <f>SUM(S155:V155)</f>
        <v>26</v>
      </c>
      <c r="X155" s="44"/>
    </row>
    <row r="156" spans="1:24" ht="15.75" thickBot="1" x14ac:dyDescent="0.3">
      <c r="A156" s="204" t="s">
        <v>122</v>
      </c>
      <c r="B156" s="205"/>
      <c r="C156" s="99">
        <v>43177</v>
      </c>
      <c r="D156" s="99">
        <v>43212</v>
      </c>
      <c r="E156" s="99">
        <v>43226</v>
      </c>
      <c r="F156" s="99">
        <v>43261</v>
      </c>
      <c r="G156" s="100"/>
      <c r="H156" s="44"/>
      <c r="I156" s="101" t="s">
        <v>122</v>
      </c>
      <c r="J156" s="102"/>
      <c r="K156" s="103">
        <v>43205</v>
      </c>
      <c r="L156" s="103">
        <v>43226</v>
      </c>
      <c r="M156" s="103">
        <v>43254</v>
      </c>
      <c r="N156" s="103">
        <v>43289</v>
      </c>
      <c r="O156" s="104"/>
      <c r="P156" s="44"/>
      <c r="Q156" s="105" t="s">
        <v>122</v>
      </c>
      <c r="R156" s="106"/>
      <c r="S156" s="107">
        <v>43219</v>
      </c>
      <c r="T156" s="107">
        <v>43240</v>
      </c>
      <c r="U156" s="107">
        <v>43275</v>
      </c>
      <c r="V156" s="107">
        <v>43303</v>
      </c>
      <c r="W156" s="108"/>
      <c r="X156" s="44"/>
    </row>
    <row r="157" spans="1:24" ht="23.25" x14ac:dyDescent="0.25">
      <c r="A157" s="109" t="s">
        <v>4</v>
      </c>
      <c r="B157" s="110" t="s">
        <v>5</v>
      </c>
      <c r="C157" s="111" t="s">
        <v>170</v>
      </c>
      <c r="D157" s="111" t="s">
        <v>170</v>
      </c>
      <c r="E157" s="111" t="s">
        <v>170</v>
      </c>
      <c r="F157" s="111" t="s">
        <v>170</v>
      </c>
      <c r="G157" s="112" t="s">
        <v>7</v>
      </c>
      <c r="H157" s="44"/>
      <c r="I157" s="113" t="s">
        <v>4</v>
      </c>
      <c r="J157" s="114" t="s">
        <v>5</v>
      </c>
      <c r="K157" s="115" t="s">
        <v>434</v>
      </c>
      <c r="L157" s="115" t="s">
        <v>435</v>
      </c>
      <c r="M157" s="115" t="s">
        <v>567</v>
      </c>
      <c r="N157" s="241" t="s">
        <v>568</v>
      </c>
      <c r="O157" s="116" t="s">
        <v>7</v>
      </c>
      <c r="P157" s="44"/>
      <c r="Q157" s="117" t="s">
        <v>4</v>
      </c>
      <c r="R157" s="118" t="s">
        <v>5</v>
      </c>
      <c r="S157" s="119" t="s">
        <v>242</v>
      </c>
      <c r="T157" s="119" t="s">
        <v>242</v>
      </c>
      <c r="U157" s="119" t="s">
        <v>243</v>
      </c>
      <c r="V157" s="119" t="s">
        <v>242</v>
      </c>
      <c r="W157" s="120" t="s">
        <v>7</v>
      </c>
      <c r="X157" s="44"/>
    </row>
    <row r="158" spans="1:24" x14ac:dyDescent="0.25">
      <c r="A158" s="549" t="s">
        <v>123</v>
      </c>
      <c r="B158" s="550" t="s">
        <v>124</v>
      </c>
      <c r="C158" s="508" t="s">
        <v>517</v>
      </c>
      <c r="D158" s="508">
        <v>299</v>
      </c>
      <c r="E158" s="508">
        <v>300</v>
      </c>
      <c r="F158" s="508">
        <v>299</v>
      </c>
      <c r="G158" s="551">
        <f t="shared" ref="G158:G193" si="27">SUM(C158:F158)</f>
        <v>898</v>
      </c>
      <c r="H158" s="44"/>
      <c r="I158" s="598" t="s">
        <v>225</v>
      </c>
      <c r="J158" s="599" t="s">
        <v>436</v>
      </c>
      <c r="K158" s="508">
        <v>300</v>
      </c>
      <c r="L158" s="508">
        <v>300</v>
      </c>
      <c r="M158" s="508">
        <v>148</v>
      </c>
      <c r="N158" s="508">
        <v>300</v>
      </c>
      <c r="O158" s="600">
        <f t="shared" ref="O158:O176" si="28">SUM(K158:N158)</f>
        <v>1048</v>
      </c>
      <c r="P158" s="44"/>
      <c r="Q158" s="609" t="s">
        <v>61</v>
      </c>
      <c r="R158" s="610" t="s">
        <v>350</v>
      </c>
      <c r="S158" s="508">
        <v>300</v>
      </c>
      <c r="T158" s="508">
        <v>300</v>
      </c>
      <c r="U158" s="508">
        <v>300</v>
      </c>
      <c r="V158" s="508">
        <v>300</v>
      </c>
      <c r="W158" s="612">
        <f t="shared" ref="W158:W171" si="29">SUM(S158:V158)</f>
        <v>1200</v>
      </c>
      <c r="X158" s="44"/>
    </row>
    <row r="159" spans="1:24" x14ac:dyDescent="0.25">
      <c r="A159" s="129" t="s">
        <v>224</v>
      </c>
      <c r="B159" s="130" t="s">
        <v>126</v>
      </c>
      <c r="C159" s="407">
        <v>149</v>
      </c>
      <c r="D159" s="407">
        <v>300</v>
      </c>
      <c r="E159" s="407">
        <v>299</v>
      </c>
      <c r="F159" s="71" t="s">
        <v>517</v>
      </c>
      <c r="G159" s="131">
        <f t="shared" si="27"/>
        <v>748</v>
      </c>
      <c r="H159" s="44"/>
      <c r="I159" s="95" t="s">
        <v>417</v>
      </c>
      <c r="J159" s="96" t="s">
        <v>438</v>
      </c>
      <c r="K159" s="407">
        <v>149</v>
      </c>
      <c r="L159" s="407">
        <v>298</v>
      </c>
      <c r="M159" s="71" t="s">
        <v>517</v>
      </c>
      <c r="N159" s="407">
        <v>149</v>
      </c>
      <c r="O159" s="72">
        <f t="shared" si="28"/>
        <v>596</v>
      </c>
      <c r="P159" s="44"/>
      <c r="Q159" s="123" t="s">
        <v>161</v>
      </c>
      <c r="R159" s="124" t="s">
        <v>162</v>
      </c>
      <c r="S159" s="407">
        <v>299</v>
      </c>
      <c r="T159" s="71" t="s">
        <v>517</v>
      </c>
      <c r="U159" s="71" t="s">
        <v>517</v>
      </c>
      <c r="V159" s="71" t="s">
        <v>517</v>
      </c>
      <c r="W159" s="142">
        <f t="shared" si="29"/>
        <v>299</v>
      </c>
      <c r="X159" s="44"/>
    </row>
    <row r="160" spans="1:24" x14ac:dyDescent="0.25">
      <c r="A160" s="129" t="s">
        <v>104</v>
      </c>
      <c r="B160" s="130" t="s">
        <v>144</v>
      </c>
      <c r="C160" s="407">
        <v>300</v>
      </c>
      <c r="D160" s="71" t="s">
        <v>517</v>
      </c>
      <c r="E160" s="407">
        <v>149</v>
      </c>
      <c r="F160" s="407">
        <v>148</v>
      </c>
      <c r="G160" s="131">
        <f t="shared" si="27"/>
        <v>597</v>
      </c>
      <c r="H160" s="44"/>
      <c r="I160" s="95" t="s">
        <v>137</v>
      </c>
      <c r="J160" s="96" t="s">
        <v>285</v>
      </c>
      <c r="K160" s="71" t="s">
        <v>517</v>
      </c>
      <c r="L160" s="407">
        <v>299</v>
      </c>
      <c r="M160" s="71" t="s">
        <v>517</v>
      </c>
      <c r="N160" s="71" t="s">
        <v>517</v>
      </c>
      <c r="O160" s="72">
        <f t="shared" si="28"/>
        <v>299</v>
      </c>
      <c r="P160" s="44"/>
      <c r="Q160" s="123" t="s">
        <v>157</v>
      </c>
      <c r="R160" s="124" t="s">
        <v>158</v>
      </c>
      <c r="S160" s="71" t="s">
        <v>517</v>
      </c>
      <c r="T160" s="71" t="s">
        <v>517</v>
      </c>
      <c r="U160" s="71" t="s">
        <v>517</v>
      </c>
      <c r="V160" s="407">
        <v>149</v>
      </c>
      <c r="W160" s="142">
        <f t="shared" si="29"/>
        <v>149</v>
      </c>
      <c r="X160" s="44"/>
    </row>
    <row r="161" spans="1:24" x14ac:dyDescent="0.25">
      <c r="A161" s="129" t="s">
        <v>225</v>
      </c>
      <c r="B161" s="130" t="s">
        <v>522</v>
      </c>
      <c r="C161" s="407">
        <v>299</v>
      </c>
      <c r="D161" s="71" t="s">
        <v>517</v>
      </c>
      <c r="E161" s="407">
        <v>149</v>
      </c>
      <c r="F161" s="407">
        <v>148</v>
      </c>
      <c r="G161" s="131">
        <f t="shared" si="27"/>
        <v>596</v>
      </c>
      <c r="H161" s="44"/>
      <c r="I161" s="69" t="s">
        <v>311</v>
      </c>
      <c r="J161" s="88" t="s">
        <v>312</v>
      </c>
      <c r="K161" s="407">
        <v>149</v>
      </c>
      <c r="L161" s="407">
        <v>140</v>
      </c>
      <c r="M161" s="71" t="s">
        <v>517</v>
      </c>
      <c r="N161" s="71" t="s">
        <v>517</v>
      </c>
      <c r="O161" s="72">
        <f t="shared" si="28"/>
        <v>289</v>
      </c>
      <c r="P161" s="44"/>
      <c r="Q161" s="123" t="s">
        <v>348</v>
      </c>
      <c r="R161" s="124" t="s">
        <v>349</v>
      </c>
      <c r="S161" s="71" t="s">
        <v>517</v>
      </c>
      <c r="T161" s="71" t="s">
        <v>517</v>
      </c>
      <c r="U161" s="71" t="s">
        <v>517</v>
      </c>
      <c r="V161" s="71" t="s">
        <v>517</v>
      </c>
      <c r="W161" s="142">
        <f t="shared" si="29"/>
        <v>0</v>
      </c>
      <c r="X161" s="44"/>
    </row>
    <row r="162" spans="1:24" x14ac:dyDescent="0.25">
      <c r="A162" s="129" t="s">
        <v>137</v>
      </c>
      <c r="B162" s="130" t="s">
        <v>285</v>
      </c>
      <c r="C162" s="407">
        <v>149</v>
      </c>
      <c r="D162" s="71" t="s">
        <v>517</v>
      </c>
      <c r="E162" s="71" t="s">
        <v>517</v>
      </c>
      <c r="F162" s="407">
        <v>300</v>
      </c>
      <c r="G162" s="131">
        <f t="shared" si="27"/>
        <v>449</v>
      </c>
      <c r="H162" s="44"/>
      <c r="I162" s="95" t="s">
        <v>104</v>
      </c>
      <c r="J162" s="96" t="s">
        <v>144</v>
      </c>
      <c r="K162" s="407">
        <v>149</v>
      </c>
      <c r="L162" s="71" t="s">
        <v>517</v>
      </c>
      <c r="M162" s="71" t="s">
        <v>517</v>
      </c>
      <c r="N162" s="71" t="s">
        <v>517</v>
      </c>
      <c r="O162" s="72">
        <f t="shared" si="28"/>
        <v>149</v>
      </c>
      <c r="P162" s="44"/>
      <c r="Q162" s="123" t="s">
        <v>457</v>
      </c>
      <c r="R162" s="124" t="s">
        <v>29</v>
      </c>
      <c r="S162" s="71" t="s">
        <v>517</v>
      </c>
      <c r="T162" s="71" t="s">
        <v>517</v>
      </c>
      <c r="U162" s="71" t="s">
        <v>517</v>
      </c>
      <c r="V162" s="71" t="s">
        <v>517</v>
      </c>
      <c r="W162" s="142">
        <f t="shared" si="29"/>
        <v>0</v>
      </c>
      <c r="X162" s="44"/>
    </row>
    <row r="163" spans="1:24" x14ac:dyDescent="0.25">
      <c r="A163" s="129" t="s">
        <v>157</v>
      </c>
      <c r="B163" s="130" t="s">
        <v>158</v>
      </c>
      <c r="C163" s="71" t="s">
        <v>517</v>
      </c>
      <c r="D163" s="71" t="s">
        <v>517</v>
      </c>
      <c r="E163" s="71" t="s">
        <v>517</v>
      </c>
      <c r="F163" s="407">
        <v>298</v>
      </c>
      <c r="G163" s="131">
        <f t="shared" si="27"/>
        <v>298</v>
      </c>
      <c r="H163" s="44"/>
      <c r="I163" s="95" t="s">
        <v>252</v>
      </c>
      <c r="J163" s="96" t="s">
        <v>16</v>
      </c>
      <c r="K163" s="71" t="s">
        <v>517</v>
      </c>
      <c r="L163" s="71" t="s">
        <v>517</v>
      </c>
      <c r="M163" s="71" t="s">
        <v>517</v>
      </c>
      <c r="N163" s="71" t="s">
        <v>517</v>
      </c>
      <c r="O163" s="72">
        <f t="shared" si="28"/>
        <v>0</v>
      </c>
      <c r="P163" s="44"/>
      <c r="Q163" s="123" t="s">
        <v>352</v>
      </c>
      <c r="R163" s="124" t="s">
        <v>347</v>
      </c>
      <c r="S163" s="71" t="s">
        <v>517</v>
      </c>
      <c r="T163" s="71" t="s">
        <v>517</v>
      </c>
      <c r="U163" s="71" t="s">
        <v>517</v>
      </c>
      <c r="V163" s="71" t="s">
        <v>517</v>
      </c>
      <c r="W163" s="142">
        <f t="shared" si="29"/>
        <v>0</v>
      </c>
      <c r="X163" s="44"/>
    </row>
    <row r="164" spans="1:24" x14ac:dyDescent="0.25">
      <c r="A164" s="129" t="s">
        <v>334</v>
      </c>
      <c r="B164" s="130" t="s">
        <v>329</v>
      </c>
      <c r="C164" s="407">
        <v>149</v>
      </c>
      <c r="D164" s="407">
        <v>149</v>
      </c>
      <c r="E164" s="71" t="s">
        <v>517</v>
      </c>
      <c r="F164" s="71" t="s">
        <v>517</v>
      </c>
      <c r="G164" s="131">
        <f t="shared" si="27"/>
        <v>298</v>
      </c>
      <c r="H164" s="44"/>
      <c r="I164" s="95" t="s">
        <v>149</v>
      </c>
      <c r="J164" s="96" t="s">
        <v>427</v>
      </c>
      <c r="K164" s="71" t="s">
        <v>517</v>
      </c>
      <c r="L164" s="71" t="s">
        <v>517</v>
      </c>
      <c r="M164" s="71" t="s">
        <v>517</v>
      </c>
      <c r="N164" s="71" t="s">
        <v>517</v>
      </c>
      <c r="O164" s="72">
        <f t="shared" si="28"/>
        <v>0</v>
      </c>
      <c r="P164" s="44"/>
      <c r="Q164" s="123" t="s">
        <v>224</v>
      </c>
      <c r="R164" s="124" t="s">
        <v>354</v>
      </c>
      <c r="S164" s="71" t="s">
        <v>517</v>
      </c>
      <c r="T164" s="71" t="s">
        <v>517</v>
      </c>
      <c r="U164" s="71" t="s">
        <v>517</v>
      </c>
      <c r="V164" s="71" t="s">
        <v>517</v>
      </c>
      <c r="W164" s="142">
        <f t="shared" si="29"/>
        <v>0</v>
      </c>
      <c r="X164" s="44"/>
    </row>
    <row r="165" spans="1:24" x14ac:dyDescent="0.25">
      <c r="A165" s="129" t="s">
        <v>57</v>
      </c>
      <c r="B165" s="130" t="s">
        <v>102</v>
      </c>
      <c r="C165" s="407">
        <v>149</v>
      </c>
      <c r="D165" s="71" t="s">
        <v>517</v>
      </c>
      <c r="E165" s="71" t="s">
        <v>517</v>
      </c>
      <c r="F165" s="71" t="s">
        <v>517</v>
      </c>
      <c r="G165" s="131">
        <f t="shared" si="27"/>
        <v>149</v>
      </c>
      <c r="H165" s="44"/>
      <c r="I165" s="95" t="s">
        <v>157</v>
      </c>
      <c r="J165" s="96" t="s">
        <v>27</v>
      </c>
      <c r="K165" s="71" t="s">
        <v>517</v>
      </c>
      <c r="L165" s="71" t="s">
        <v>517</v>
      </c>
      <c r="M165" s="71" t="s">
        <v>517</v>
      </c>
      <c r="N165" s="71" t="s">
        <v>517</v>
      </c>
      <c r="O165" s="72">
        <f t="shared" si="28"/>
        <v>0</v>
      </c>
      <c r="P165" s="44"/>
      <c r="Q165" s="123" t="s">
        <v>133</v>
      </c>
      <c r="R165" s="124" t="s">
        <v>134</v>
      </c>
      <c r="S165" s="71" t="s">
        <v>517</v>
      </c>
      <c r="T165" s="71" t="s">
        <v>517</v>
      </c>
      <c r="U165" s="71" t="s">
        <v>517</v>
      </c>
      <c r="V165" s="71" t="s">
        <v>517</v>
      </c>
      <c r="W165" s="142">
        <f t="shared" si="29"/>
        <v>0</v>
      </c>
      <c r="X165" s="44"/>
    </row>
    <row r="166" spans="1:24" x14ac:dyDescent="0.25">
      <c r="A166" s="129" t="s">
        <v>377</v>
      </c>
      <c r="B166" s="130" t="s">
        <v>378</v>
      </c>
      <c r="C166" s="71" t="s">
        <v>517</v>
      </c>
      <c r="D166" s="71" t="s">
        <v>517</v>
      </c>
      <c r="E166" s="71" t="s">
        <v>517</v>
      </c>
      <c r="F166" s="71" t="s">
        <v>517</v>
      </c>
      <c r="G166" s="131">
        <f t="shared" si="27"/>
        <v>0</v>
      </c>
      <c r="H166" s="44"/>
      <c r="I166" s="95" t="s">
        <v>104</v>
      </c>
      <c r="J166" s="96" t="s">
        <v>437</v>
      </c>
      <c r="K166" s="71" t="s">
        <v>517</v>
      </c>
      <c r="L166" s="71" t="s">
        <v>517</v>
      </c>
      <c r="M166" s="71" t="s">
        <v>517</v>
      </c>
      <c r="N166" s="71" t="s">
        <v>517</v>
      </c>
      <c r="O166" s="72">
        <f t="shared" si="28"/>
        <v>0</v>
      </c>
      <c r="P166" s="44"/>
      <c r="Q166" s="126" t="s">
        <v>282</v>
      </c>
      <c r="R166" s="127" t="s">
        <v>283</v>
      </c>
      <c r="S166" s="71" t="s">
        <v>517</v>
      </c>
      <c r="T166" s="71" t="s">
        <v>517</v>
      </c>
      <c r="U166" s="71" t="s">
        <v>517</v>
      </c>
      <c r="V166" s="71" t="s">
        <v>517</v>
      </c>
      <c r="W166" s="143">
        <f t="shared" si="29"/>
        <v>0</v>
      </c>
      <c r="X166" s="44"/>
    </row>
    <row r="167" spans="1:24" x14ac:dyDescent="0.25">
      <c r="A167" s="129" t="s">
        <v>149</v>
      </c>
      <c r="B167" s="130" t="s">
        <v>427</v>
      </c>
      <c r="C167" s="71" t="s">
        <v>517</v>
      </c>
      <c r="D167" s="71" t="s">
        <v>517</v>
      </c>
      <c r="E167" s="71" t="s">
        <v>517</v>
      </c>
      <c r="F167" s="71" t="s">
        <v>517</v>
      </c>
      <c r="G167" s="131">
        <f t="shared" si="27"/>
        <v>0</v>
      </c>
      <c r="H167" s="44"/>
      <c r="I167" s="95" t="s">
        <v>141</v>
      </c>
      <c r="J167" s="96" t="s">
        <v>310</v>
      </c>
      <c r="K167" s="71" t="s">
        <v>517</v>
      </c>
      <c r="L167" s="71" t="s">
        <v>517</v>
      </c>
      <c r="M167" s="71" t="s">
        <v>517</v>
      </c>
      <c r="N167" s="71" t="s">
        <v>517</v>
      </c>
      <c r="O167" s="72">
        <f t="shared" si="28"/>
        <v>0</v>
      </c>
      <c r="P167" s="44"/>
      <c r="Q167" s="126" t="s">
        <v>40</v>
      </c>
      <c r="R167" s="127" t="s">
        <v>382</v>
      </c>
      <c r="S167" s="71" t="s">
        <v>517</v>
      </c>
      <c r="T167" s="71" t="s">
        <v>517</v>
      </c>
      <c r="U167" s="71" t="s">
        <v>517</v>
      </c>
      <c r="V167" s="71" t="s">
        <v>517</v>
      </c>
      <c r="W167" s="143">
        <f t="shared" si="29"/>
        <v>0</v>
      </c>
      <c r="X167" s="44"/>
    </row>
    <row r="168" spans="1:24" x14ac:dyDescent="0.25">
      <c r="A168" s="129" t="s">
        <v>54</v>
      </c>
      <c r="B168" s="130" t="s">
        <v>255</v>
      </c>
      <c r="C168" s="71" t="s">
        <v>517</v>
      </c>
      <c r="D168" s="71" t="s">
        <v>517</v>
      </c>
      <c r="E168" s="71" t="s">
        <v>517</v>
      </c>
      <c r="F168" s="71" t="s">
        <v>517</v>
      </c>
      <c r="G168" s="131">
        <f t="shared" si="27"/>
        <v>0</v>
      </c>
      <c r="H168" s="44"/>
      <c r="I168" s="95" t="s">
        <v>441</v>
      </c>
      <c r="J168" s="96" t="s">
        <v>448</v>
      </c>
      <c r="K168" s="71" t="s">
        <v>517</v>
      </c>
      <c r="L168" s="71" t="s">
        <v>517</v>
      </c>
      <c r="M168" s="71" t="s">
        <v>517</v>
      </c>
      <c r="N168" s="71" t="s">
        <v>517</v>
      </c>
      <c r="O168" s="72">
        <f t="shared" si="28"/>
        <v>0</v>
      </c>
      <c r="P168" s="44"/>
      <c r="Q168" s="126" t="s">
        <v>48</v>
      </c>
      <c r="R168" s="127" t="s">
        <v>353</v>
      </c>
      <c r="S168" s="71" t="s">
        <v>517</v>
      </c>
      <c r="T168" s="71" t="s">
        <v>517</v>
      </c>
      <c r="U168" s="71" t="s">
        <v>517</v>
      </c>
      <c r="V168" s="71" t="s">
        <v>517</v>
      </c>
      <c r="W168" s="143">
        <f t="shared" si="29"/>
        <v>0</v>
      </c>
      <c r="X168" s="44"/>
    </row>
    <row r="169" spans="1:24" x14ac:dyDescent="0.25">
      <c r="A169" s="129" t="s">
        <v>338</v>
      </c>
      <c r="B169" s="130" t="s">
        <v>336</v>
      </c>
      <c r="C169" s="71" t="s">
        <v>517</v>
      </c>
      <c r="D169" s="71" t="s">
        <v>517</v>
      </c>
      <c r="E169" s="71" t="s">
        <v>517</v>
      </c>
      <c r="F169" s="71" t="s">
        <v>517</v>
      </c>
      <c r="G169" s="131">
        <f t="shared" si="27"/>
        <v>0</v>
      </c>
      <c r="H169" s="44"/>
      <c r="I169" s="95" t="s">
        <v>294</v>
      </c>
      <c r="J169" s="96" t="s">
        <v>295</v>
      </c>
      <c r="K169" s="71" t="s">
        <v>517</v>
      </c>
      <c r="L169" s="71" t="s">
        <v>517</v>
      </c>
      <c r="M169" s="71" t="s">
        <v>517</v>
      </c>
      <c r="N169" s="71" t="s">
        <v>517</v>
      </c>
      <c r="O169" s="72">
        <f t="shared" si="28"/>
        <v>0</v>
      </c>
      <c r="P169" s="44"/>
      <c r="Q169" s="123" t="s">
        <v>284</v>
      </c>
      <c r="R169" s="124" t="s">
        <v>467</v>
      </c>
      <c r="S169" s="71" t="s">
        <v>517</v>
      </c>
      <c r="T169" s="71" t="s">
        <v>517</v>
      </c>
      <c r="U169" s="71" t="s">
        <v>517</v>
      </c>
      <c r="V169" s="71" t="s">
        <v>517</v>
      </c>
      <c r="W169" s="142">
        <f t="shared" si="29"/>
        <v>0</v>
      </c>
      <c r="X169" s="44"/>
    </row>
    <row r="170" spans="1:24" x14ac:dyDescent="0.25">
      <c r="A170" s="129" t="s">
        <v>457</v>
      </c>
      <c r="B170" s="130" t="s">
        <v>29</v>
      </c>
      <c r="C170" s="71" t="s">
        <v>517</v>
      </c>
      <c r="D170" s="71" t="s">
        <v>517</v>
      </c>
      <c r="E170" s="71" t="s">
        <v>517</v>
      </c>
      <c r="F170" s="71" t="s">
        <v>517</v>
      </c>
      <c r="G170" s="131">
        <f t="shared" si="27"/>
        <v>0</v>
      </c>
      <c r="H170" s="44"/>
      <c r="I170" s="95" t="s">
        <v>360</v>
      </c>
      <c r="J170" s="96" t="s">
        <v>361</v>
      </c>
      <c r="K170" s="71" t="s">
        <v>517</v>
      </c>
      <c r="L170" s="71" t="s">
        <v>517</v>
      </c>
      <c r="M170" s="71" t="s">
        <v>517</v>
      </c>
      <c r="N170" s="71" t="s">
        <v>517</v>
      </c>
      <c r="O170" s="72">
        <f t="shared" si="28"/>
        <v>0</v>
      </c>
      <c r="P170" s="44"/>
      <c r="Q170" s="126" t="s">
        <v>22</v>
      </c>
      <c r="R170" s="127" t="s">
        <v>105</v>
      </c>
      <c r="S170" s="71" t="s">
        <v>517</v>
      </c>
      <c r="T170" s="71" t="s">
        <v>517</v>
      </c>
      <c r="U170" s="71" t="s">
        <v>517</v>
      </c>
      <c r="V170" s="71" t="s">
        <v>517</v>
      </c>
      <c r="W170" s="143">
        <f t="shared" si="29"/>
        <v>0</v>
      </c>
      <c r="X170" s="44"/>
    </row>
    <row r="171" spans="1:24" x14ac:dyDescent="0.25">
      <c r="A171" s="467" t="s">
        <v>131</v>
      </c>
      <c r="B171" s="468" t="s">
        <v>43</v>
      </c>
      <c r="C171" s="71" t="s">
        <v>517</v>
      </c>
      <c r="D171" s="71" t="s">
        <v>517</v>
      </c>
      <c r="E171" s="71" t="s">
        <v>517</v>
      </c>
      <c r="F171" s="71" t="s">
        <v>517</v>
      </c>
      <c r="G171" s="131">
        <f t="shared" si="27"/>
        <v>0</v>
      </c>
      <c r="H171" s="44"/>
      <c r="I171" s="69" t="s">
        <v>22</v>
      </c>
      <c r="J171" s="88" t="s">
        <v>145</v>
      </c>
      <c r="K171" s="71" t="s">
        <v>517</v>
      </c>
      <c r="L171" s="71" t="s">
        <v>517</v>
      </c>
      <c r="M171" s="71" t="s">
        <v>517</v>
      </c>
      <c r="N171" s="71" t="s">
        <v>517</v>
      </c>
      <c r="O171" s="72">
        <f t="shared" si="28"/>
        <v>0</v>
      </c>
      <c r="P171" s="44"/>
      <c r="Q171" s="126" t="s">
        <v>220</v>
      </c>
      <c r="R171" s="127" t="s">
        <v>113</v>
      </c>
      <c r="S171" s="71" t="s">
        <v>517</v>
      </c>
      <c r="T171" s="71" t="s">
        <v>517</v>
      </c>
      <c r="U171" s="71" t="s">
        <v>517</v>
      </c>
      <c r="V171" s="71" t="s">
        <v>517</v>
      </c>
      <c r="W171" s="143">
        <f t="shared" si="29"/>
        <v>0</v>
      </c>
      <c r="X171" s="44"/>
    </row>
    <row r="172" spans="1:24" x14ac:dyDescent="0.25">
      <c r="A172" s="129" t="s">
        <v>332</v>
      </c>
      <c r="B172" s="130" t="s">
        <v>333</v>
      </c>
      <c r="C172" s="71" t="s">
        <v>517</v>
      </c>
      <c r="D172" s="71" t="s">
        <v>517</v>
      </c>
      <c r="E172" s="71" t="s">
        <v>517</v>
      </c>
      <c r="F172" s="71" t="s">
        <v>517</v>
      </c>
      <c r="G172" s="131">
        <f t="shared" si="27"/>
        <v>0</v>
      </c>
      <c r="H172" s="44"/>
      <c r="I172" s="95" t="s">
        <v>440</v>
      </c>
      <c r="J172" s="96" t="s">
        <v>384</v>
      </c>
      <c r="K172" s="71" t="s">
        <v>517</v>
      </c>
      <c r="L172" s="71" t="s">
        <v>517</v>
      </c>
      <c r="M172" s="71" t="s">
        <v>517</v>
      </c>
      <c r="N172" s="71" t="s">
        <v>517</v>
      </c>
      <c r="O172" s="72">
        <f t="shared" si="28"/>
        <v>0</v>
      </c>
      <c r="P172" s="44"/>
      <c r="Q172" s="126"/>
      <c r="R172" s="127"/>
      <c r="S172" s="71"/>
      <c r="T172" s="71"/>
      <c r="U172" s="71"/>
      <c r="V172" s="71"/>
      <c r="W172" s="143"/>
      <c r="X172" s="44"/>
    </row>
    <row r="173" spans="1:24" x14ac:dyDescent="0.25">
      <c r="A173" s="129" t="s">
        <v>135</v>
      </c>
      <c r="B173" s="130" t="s">
        <v>136</v>
      </c>
      <c r="C173" s="71" t="s">
        <v>517</v>
      </c>
      <c r="D173" s="71" t="s">
        <v>517</v>
      </c>
      <c r="E173" s="71" t="s">
        <v>517</v>
      </c>
      <c r="F173" s="71" t="s">
        <v>517</v>
      </c>
      <c r="G173" s="131">
        <f t="shared" si="27"/>
        <v>0</v>
      </c>
      <c r="H173" s="44"/>
      <c r="I173" s="69" t="s">
        <v>156</v>
      </c>
      <c r="J173" s="88" t="s">
        <v>81</v>
      </c>
      <c r="K173" s="71" t="s">
        <v>517</v>
      </c>
      <c r="L173" s="71" t="s">
        <v>517</v>
      </c>
      <c r="M173" s="71" t="s">
        <v>517</v>
      </c>
      <c r="N173" s="71" t="s">
        <v>517</v>
      </c>
      <c r="O173" s="72">
        <f t="shared" si="28"/>
        <v>0</v>
      </c>
      <c r="P173" s="44"/>
      <c r="Q173" s="126"/>
      <c r="R173" s="127"/>
      <c r="S173" s="71"/>
      <c r="T173" s="71"/>
      <c r="U173" s="71"/>
      <c r="V173" s="71"/>
      <c r="W173" s="143"/>
      <c r="X173" s="44"/>
    </row>
    <row r="174" spans="1:24" x14ac:dyDescent="0.25">
      <c r="A174" s="129" t="s">
        <v>149</v>
      </c>
      <c r="B174" s="130" t="s">
        <v>140</v>
      </c>
      <c r="C174" s="71" t="s">
        <v>517</v>
      </c>
      <c r="D174" s="71" t="s">
        <v>517</v>
      </c>
      <c r="E174" s="71" t="s">
        <v>517</v>
      </c>
      <c r="F174" s="71" t="s">
        <v>517</v>
      </c>
      <c r="G174" s="131">
        <f t="shared" si="27"/>
        <v>0</v>
      </c>
      <c r="H174" s="44"/>
      <c r="I174" s="69" t="s">
        <v>449</v>
      </c>
      <c r="J174" s="88" t="s">
        <v>450</v>
      </c>
      <c r="K174" s="71" t="s">
        <v>517</v>
      </c>
      <c r="L174" s="71" t="s">
        <v>517</v>
      </c>
      <c r="M174" s="71" t="s">
        <v>517</v>
      </c>
      <c r="N174" s="71" t="s">
        <v>517</v>
      </c>
      <c r="O174" s="72">
        <f t="shared" si="28"/>
        <v>0</v>
      </c>
      <c r="P174" s="44"/>
      <c r="Q174" s="126"/>
      <c r="R174" s="127"/>
      <c r="S174" s="71"/>
      <c r="T174" s="71"/>
      <c r="U174" s="71"/>
      <c r="V174" s="71"/>
      <c r="W174" s="143"/>
      <c r="X174" s="44"/>
    </row>
    <row r="175" spans="1:24" x14ac:dyDescent="0.25">
      <c r="A175" s="286" t="s">
        <v>139</v>
      </c>
      <c r="B175" s="121" t="s">
        <v>140</v>
      </c>
      <c r="C175" s="71" t="s">
        <v>517</v>
      </c>
      <c r="D175" s="71" t="s">
        <v>517</v>
      </c>
      <c r="E175" s="71" t="s">
        <v>517</v>
      </c>
      <c r="F175" s="71" t="s">
        <v>517</v>
      </c>
      <c r="G175" s="131">
        <f t="shared" si="27"/>
        <v>0</v>
      </c>
      <c r="H175" s="44"/>
      <c r="I175" s="95" t="s">
        <v>313</v>
      </c>
      <c r="J175" s="96" t="s">
        <v>314</v>
      </c>
      <c r="K175" s="71" t="s">
        <v>517</v>
      </c>
      <c r="L175" s="71" t="s">
        <v>517</v>
      </c>
      <c r="M175" s="71" t="s">
        <v>517</v>
      </c>
      <c r="N175" s="71" t="s">
        <v>517</v>
      </c>
      <c r="O175" s="72">
        <f t="shared" si="28"/>
        <v>0</v>
      </c>
      <c r="P175" s="44"/>
      <c r="Q175" s="126"/>
      <c r="R175" s="127"/>
      <c r="S175" s="71"/>
      <c r="T175" s="71"/>
      <c r="U175" s="71"/>
      <c r="V175" s="71"/>
      <c r="W175" s="143"/>
      <c r="X175" s="44"/>
    </row>
    <row r="176" spans="1:24" x14ac:dyDescent="0.25">
      <c r="A176" s="129" t="s">
        <v>40</v>
      </c>
      <c r="B176" s="130" t="s">
        <v>143</v>
      </c>
      <c r="C176" s="71" t="s">
        <v>517</v>
      </c>
      <c r="D176" s="71" t="s">
        <v>517</v>
      </c>
      <c r="E176" s="71" t="s">
        <v>517</v>
      </c>
      <c r="F176" s="71" t="s">
        <v>517</v>
      </c>
      <c r="G176" s="131">
        <f t="shared" si="27"/>
        <v>0</v>
      </c>
      <c r="H176" s="44"/>
      <c r="I176" s="69" t="s">
        <v>167</v>
      </c>
      <c r="J176" s="88" t="s">
        <v>168</v>
      </c>
      <c r="K176" s="71" t="s">
        <v>517</v>
      </c>
      <c r="L176" s="71" t="s">
        <v>517</v>
      </c>
      <c r="M176" s="71" t="s">
        <v>517</v>
      </c>
      <c r="N176" s="71" t="s">
        <v>517</v>
      </c>
      <c r="O176" s="72">
        <f t="shared" si="28"/>
        <v>0</v>
      </c>
      <c r="P176" s="44"/>
      <c r="Q176" s="140"/>
      <c r="R176" s="141"/>
      <c r="S176" s="71"/>
      <c r="T176" s="71"/>
      <c r="U176" s="71"/>
      <c r="V176" s="71"/>
      <c r="W176" s="143"/>
      <c r="X176" s="44"/>
    </row>
    <row r="177" spans="1:24" x14ac:dyDescent="0.25">
      <c r="A177" s="231" t="s">
        <v>246</v>
      </c>
      <c r="B177" s="232" t="s">
        <v>472</v>
      </c>
      <c r="C177" s="71" t="s">
        <v>517</v>
      </c>
      <c r="D177" s="71" t="s">
        <v>517</v>
      </c>
      <c r="E177" s="71" t="s">
        <v>517</v>
      </c>
      <c r="F177" s="71" t="s">
        <v>517</v>
      </c>
      <c r="G177" s="131">
        <f t="shared" si="27"/>
        <v>0</v>
      </c>
      <c r="H177" s="44"/>
      <c r="I177" s="284"/>
      <c r="J177" s="285"/>
      <c r="K177" s="71"/>
      <c r="L177" s="71"/>
      <c r="M177" s="71"/>
      <c r="N177" s="71"/>
      <c r="O177" s="72"/>
      <c r="P177" s="44"/>
      <c r="Q177" s="235"/>
      <c r="R177" s="236"/>
      <c r="S177" s="71"/>
      <c r="T177" s="71"/>
      <c r="U177" s="71"/>
      <c r="V177" s="71"/>
      <c r="W177" s="237"/>
      <c r="X177" s="44"/>
    </row>
    <row r="178" spans="1:24" x14ac:dyDescent="0.25">
      <c r="A178" s="231" t="s">
        <v>246</v>
      </c>
      <c r="B178" s="232" t="s">
        <v>145</v>
      </c>
      <c r="C178" s="71" t="s">
        <v>517</v>
      </c>
      <c r="D178" s="71" t="s">
        <v>517</v>
      </c>
      <c r="E178" s="71" t="s">
        <v>517</v>
      </c>
      <c r="F178" s="71" t="s">
        <v>517</v>
      </c>
      <c r="G178" s="131">
        <f t="shared" si="27"/>
        <v>0</v>
      </c>
      <c r="H178" s="44"/>
      <c r="I178" s="284"/>
      <c r="J178" s="285"/>
      <c r="K178" s="71"/>
      <c r="L178" s="71"/>
      <c r="M178" s="71"/>
      <c r="N178" s="71"/>
      <c r="O178" s="72"/>
      <c r="P178" s="44"/>
      <c r="Q178" s="235"/>
      <c r="R178" s="236"/>
      <c r="S178" s="71"/>
      <c r="T178" s="71"/>
      <c r="U178" s="71"/>
      <c r="V178" s="71"/>
      <c r="W178" s="237"/>
      <c r="X178" s="44"/>
    </row>
    <row r="179" spans="1:24" x14ac:dyDescent="0.25">
      <c r="A179" s="231" t="s">
        <v>377</v>
      </c>
      <c r="B179" s="232" t="s">
        <v>480</v>
      </c>
      <c r="C179" s="71" t="s">
        <v>517</v>
      </c>
      <c r="D179" s="71" t="s">
        <v>517</v>
      </c>
      <c r="E179" s="71" t="s">
        <v>517</v>
      </c>
      <c r="F179" s="71" t="s">
        <v>517</v>
      </c>
      <c r="G179" s="131">
        <f t="shared" si="27"/>
        <v>0</v>
      </c>
      <c r="H179" s="44"/>
      <c r="I179" s="233"/>
      <c r="J179" s="234"/>
      <c r="K179" s="71"/>
      <c r="L179" s="71"/>
      <c r="M179" s="71"/>
      <c r="N179" s="71"/>
      <c r="O179" s="72"/>
      <c r="P179" s="44"/>
      <c r="Q179" s="235"/>
      <c r="R179" s="236"/>
      <c r="S179" s="71"/>
      <c r="T179" s="71"/>
      <c r="U179" s="71"/>
      <c r="V179" s="71"/>
      <c r="W179" s="237"/>
      <c r="X179" s="44"/>
    </row>
    <row r="180" spans="1:24" x14ac:dyDescent="0.25">
      <c r="A180" s="231" t="s">
        <v>146</v>
      </c>
      <c r="B180" s="232" t="s">
        <v>147</v>
      </c>
      <c r="C180" s="71" t="s">
        <v>517</v>
      </c>
      <c r="D180" s="71" t="s">
        <v>517</v>
      </c>
      <c r="E180" s="71" t="s">
        <v>517</v>
      </c>
      <c r="F180" s="71" t="s">
        <v>517</v>
      </c>
      <c r="G180" s="131">
        <f t="shared" si="27"/>
        <v>0</v>
      </c>
      <c r="H180" s="44"/>
      <c r="I180" s="233"/>
      <c r="J180" s="234"/>
      <c r="K180" s="71"/>
      <c r="L180" s="71"/>
      <c r="M180" s="71"/>
      <c r="N180" s="71"/>
      <c r="O180" s="72"/>
      <c r="P180" s="44"/>
      <c r="Q180" s="235"/>
      <c r="R180" s="236"/>
      <c r="S180" s="71"/>
      <c r="T180" s="71"/>
      <c r="U180" s="71"/>
      <c r="V180" s="71"/>
      <c r="W180" s="237"/>
      <c r="X180" s="44"/>
    </row>
    <row r="181" spans="1:24" x14ac:dyDescent="0.25">
      <c r="A181" s="231" t="s">
        <v>292</v>
      </c>
      <c r="B181" s="232" t="s">
        <v>293</v>
      </c>
      <c r="C181" s="71" t="s">
        <v>517</v>
      </c>
      <c r="D181" s="71" t="s">
        <v>517</v>
      </c>
      <c r="E181" s="71" t="s">
        <v>517</v>
      </c>
      <c r="F181" s="71" t="s">
        <v>517</v>
      </c>
      <c r="G181" s="122">
        <f t="shared" si="27"/>
        <v>0</v>
      </c>
      <c r="H181" s="44"/>
      <c r="I181" s="233"/>
      <c r="J181" s="234"/>
      <c r="K181" s="71"/>
      <c r="L181" s="71"/>
      <c r="M181" s="71"/>
      <c r="N181" s="71"/>
      <c r="O181" s="72"/>
      <c r="P181" s="44"/>
      <c r="Q181" s="235"/>
      <c r="R181" s="236"/>
      <c r="S181" s="71"/>
      <c r="T181" s="71"/>
      <c r="U181" s="71"/>
      <c r="V181" s="71"/>
      <c r="W181" s="237"/>
      <c r="X181" s="44"/>
    </row>
    <row r="182" spans="1:24" x14ac:dyDescent="0.25">
      <c r="A182" s="231" t="s">
        <v>149</v>
      </c>
      <c r="B182" s="232" t="s">
        <v>150</v>
      </c>
      <c r="C182" s="71" t="s">
        <v>517</v>
      </c>
      <c r="D182" s="71" t="s">
        <v>517</v>
      </c>
      <c r="E182" s="71" t="s">
        <v>517</v>
      </c>
      <c r="F182" s="71" t="s">
        <v>517</v>
      </c>
      <c r="G182" s="131">
        <f t="shared" si="27"/>
        <v>0</v>
      </c>
      <c r="H182" s="44"/>
      <c r="I182" s="233"/>
      <c r="J182" s="234"/>
      <c r="K182" s="71"/>
      <c r="L182" s="71"/>
      <c r="M182" s="71"/>
      <c r="N182" s="71"/>
      <c r="O182" s="72"/>
      <c r="P182" s="44"/>
      <c r="Q182" s="235"/>
      <c r="R182" s="236"/>
      <c r="S182" s="71"/>
      <c r="T182" s="71"/>
      <c r="U182" s="71"/>
      <c r="V182" s="71"/>
      <c r="W182" s="237"/>
      <c r="X182" s="44"/>
    </row>
    <row r="183" spans="1:24" x14ac:dyDescent="0.25">
      <c r="A183" s="231" t="s">
        <v>151</v>
      </c>
      <c r="B183" s="232" t="s">
        <v>150</v>
      </c>
      <c r="C183" s="71" t="s">
        <v>517</v>
      </c>
      <c r="D183" s="71" t="s">
        <v>517</v>
      </c>
      <c r="E183" s="71" t="s">
        <v>517</v>
      </c>
      <c r="F183" s="71" t="s">
        <v>517</v>
      </c>
      <c r="G183" s="131">
        <f t="shared" si="27"/>
        <v>0</v>
      </c>
      <c r="H183" s="44"/>
      <c r="I183" s="233"/>
      <c r="J183" s="234"/>
      <c r="K183" s="71"/>
      <c r="L183" s="71"/>
      <c r="M183" s="71"/>
      <c r="N183" s="71"/>
      <c r="O183" s="72"/>
      <c r="P183" s="44"/>
      <c r="Q183" s="235"/>
      <c r="R183" s="236"/>
      <c r="S183" s="71"/>
      <c r="T183" s="71"/>
      <c r="U183" s="71"/>
      <c r="V183" s="71"/>
      <c r="W183" s="237"/>
      <c r="X183" s="44"/>
    </row>
    <row r="184" spans="1:24" x14ac:dyDescent="0.25">
      <c r="A184" s="231" t="s">
        <v>152</v>
      </c>
      <c r="B184" s="232" t="s">
        <v>153</v>
      </c>
      <c r="C184" s="71" t="s">
        <v>517</v>
      </c>
      <c r="D184" s="71" t="s">
        <v>517</v>
      </c>
      <c r="E184" s="71" t="s">
        <v>517</v>
      </c>
      <c r="F184" s="71" t="s">
        <v>517</v>
      </c>
      <c r="G184" s="131">
        <f t="shared" si="27"/>
        <v>0</v>
      </c>
      <c r="H184" s="44"/>
      <c r="I184" s="233"/>
      <c r="J184" s="234"/>
      <c r="K184" s="71"/>
      <c r="L184" s="71"/>
      <c r="M184" s="71"/>
      <c r="N184" s="71"/>
      <c r="O184" s="72"/>
      <c r="P184" s="44"/>
      <c r="Q184" s="235"/>
      <c r="R184" s="236"/>
      <c r="S184" s="71"/>
      <c r="T184" s="71"/>
      <c r="U184" s="71"/>
      <c r="V184" s="71"/>
      <c r="W184" s="237"/>
      <c r="X184" s="44"/>
    </row>
    <row r="185" spans="1:24" x14ac:dyDescent="0.25">
      <c r="A185" s="231" t="s">
        <v>93</v>
      </c>
      <c r="B185" s="232" t="s">
        <v>92</v>
      </c>
      <c r="C185" s="71" t="s">
        <v>517</v>
      </c>
      <c r="D185" s="71" t="s">
        <v>517</v>
      </c>
      <c r="E185" s="71" t="s">
        <v>517</v>
      </c>
      <c r="F185" s="71" t="s">
        <v>517</v>
      </c>
      <c r="G185" s="144">
        <f t="shared" si="27"/>
        <v>0</v>
      </c>
      <c r="H185" s="44"/>
      <c r="I185" s="233"/>
      <c r="J185" s="234"/>
      <c r="K185" s="71"/>
      <c r="L185" s="71"/>
      <c r="M185" s="71"/>
      <c r="N185" s="71"/>
      <c r="O185" s="72"/>
      <c r="P185" s="44"/>
      <c r="Q185" s="235"/>
      <c r="R185" s="236"/>
      <c r="S185" s="71"/>
      <c r="T185" s="71"/>
      <c r="U185" s="71"/>
      <c r="V185" s="71"/>
      <c r="W185" s="237"/>
      <c r="X185" s="44"/>
    </row>
    <row r="186" spans="1:24" x14ac:dyDescent="0.25">
      <c r="A186" s="231" t="s">
        <v>471</v>
      </c>
      <c r="B186" s="232" t="s">
        <v>159</v>
      </c>
      <c r="C186" s="71" t="s">
        <v>517</v>
      </c>
      <c r="D186" s="71" t="s">
        <v>517</v>
      </c>
      <c r="E186" s="71" t="s">
        <v>517</v>
      </c>
      <c r="F186" s="71" t="s">
        <v>517</v>
      </c>
      <c r="G186" s="131">
        <f t="shared" si="27"/>
        <v>0</v>
      </c>
      <c r="H186" s="44"/>
      <c r="I186" s="233"/>
      <c r="J186" s="234"/>
      <c r="K186" s="71"/>
      <c r="L186" s="71"/>
      <c r="M186" s="71"/>
      <c r="N186" s="71"/>
      <c r="O186" s="72"/>
      <c r="P186" s="44"/>
      <c r="Q186" s="235"/>
      <c r="R186" s="236"/>
      <c r="S186" s="71"/>
      <c r="T186" s="71"/>
      <c r="U186" s="71"/>
      <c r="V186" s="71"/>
      <c r="W186" s="237"/>
      <c r="X186" s="44"/>
    </row>
    <row r="187" spans="1:24" x14ac:dyDescent="0.25">
      <c r="A187" s="231" t="s">
        <v>39</v>
      </c>
      <c r="B187" s="232" t="s">
        <v>418</v>
      </c>
      <c r="C187" s="71" t="s">
        <v>517</v>
      </c>
      <c r="D187" s="71" t="s">
        <v>517</v>
      </c>
      <c r="E187" s="71" t="s">
        <v>517</v>
      </c>
      <c r="F187" s="71" t="s">
        <v>517</v>
      </c>
      <c r="G187" s="131">
        <f t="shared" si="27"/>
        <v>0</v>
      </c>
      <c r="H187" s="44"/>
      <c r="I187" s="233"/>
      <c r="J187" s="234"/>
      <c r="K187" s="71"/>
      <c r="L187" s="71"/>
      <c r="M187" s="71"/>
      <c r="N187" s="71"/>
      <c r="O187" s="72"/>
      <c r="P187" s="44"/>
      <c r="Q187" s="235"/>
      <c r="R187" s="236"/>
      <c r="S187" s="71"/>
      <c r="T187" s="71"/>
      <c r="U187" s="71"/>
      <c r="V187" s="71"/>
      <c r="W187" s="237"/>
      <c r="X187" s="44"/>
    </row>
    <row r="188" spans="1:24" x14ac:dyDescent="0.25">
      <c r="A188" s="231" t="s">
        <v>161</v>
      </c>
      <c r="B188" s="232" t="s">
        <v>162</v>
      </c>
      <c r="C188" s="71" t="s">
        <v>517</v>
      </c>
      <c r="D188" s="71" t="s">
        <v>517</v>
      </c>
      <c r="E188" s="71" t="s">
        <v>517</v>
      </c>
      <c r="F188" s="71" t="s">
        <v>517</v>
      </c>
      <c r="G188" s="131">
        <f t="shared" si="27"/>
        <v>0</v>
      </c>
      <c r="H188" s="44"/>
      <c r="I188" s="233"/>
      <c r="J188" s="234"/>
      <c r="K188" s="71"/>
      <c r="L188" s="71"/>
      <c r="M188" s="71"/>
      <c r="N188" s="71"/>
      <c r="O188" s="72"/>
      <c r="P188" s="44"/>
      <c r="Q188" s="235"/>
      <c r="R188" s="236"/>
      <c r="S188" s="71"/>
      <c r="T188" s="71"/>
      <c r="U188" s="71"/>
      <c r="V188" s="71"/>
      <c r="W188" s="237"/>
      <c r="X188" s="44"/>
    </row>
    <row r="189" spans="1:24" s="393" customFormat="1" x14ac:dyDescent="0.25">
      <c r="A189" s="231" t="s">
        <v>250</v>
      </c>
      <c r="B189" s="232" t="s">
        <v>115</v>
      </c>
      <c r="C189" s="71" t="s">
        <v>517</v>
      </c>
      <c r="D189" s="71" t="s">
        <v>517</v>
      </c>
      <c r="E189" s="71" t="s">
        <v>517</v>
      </c>
      <c r="F189" s="71" t="s">
        <v>517</v>
      </c>
      <c r="G189" s="131">
        <f t="shared" si="27"/>
        <v>0</v>
      </c>
      <c r="H189" s="44"/>
      <c r="I189" s="233"/>
      <c r="J189" s="234"/>
      <c r="K189" s="71"/>
      <c r="L189" s="71"/>
      <c r="M189" s="71"/>
      <c r="N189" s="71"/>
      <c r="O189" s="72"/>
      <c r="P189" s="44"/>
      <c r="Q189" s="235"/>
      <c r="R189" s="236"/>
      <c r="S189" s="71"/>
      <c r="T189" s="71"/>
      <c r="U189" s="71"/>
      <c r="V189" s="71"/>
      <c r="W189" s="237"/>
      <c r="X189" s="44"/>
    </row>
    <row r="190" spans="1:24" s="393" customFormat="1" x14ac:dyDescent="0.25">
      <c r="A190" s="231"/>
      <c r="B190" s="232"/>
      <c r="C190" s="71" t="s">
        <v>517</v>
      </c>
      <c r="D190" s="71" t="s">
        <v>517</v>
      </c>
      <c r="E190" s="71" t="s">
        <v>517</v>
      </c>
      <c r="F190" s="71" t="s">
        <v>517</v>
      </c>
      <c r="G190" s="131">
        <f t="shared" si="27"/>
        <v>0</v>
      </c>
      <c r="H190" s="44"/>
      <c r="I190" s="233"/>
      <c r="J190" s="234"/>
      <c r="K190" s="71"/>
      <c r="L190" s="71"/>
      <c r="M190" s="71"/>
      <c r="N190" s="71"/>
      <c r="O190" s="72"/>
      <c r="P190" s="44"/>
      <c r="Q190" s="235"/>
      <c r="R190" s="236"/>
      <c r="S190" s="71"/>
      <c r="T190" s="71"/>
      <c r="U190" s="71"/>
      <c r="V190" s="71"/>
      <c r="W190" s="237"/>
      <c r="X190" s="44"/>
    </row>
    <row r="191" spans="1:24" s="393" customFormat="1" x14ac:dyDescent="0.25">
      <c r="A191" s="291"/>
      <c r="B191" s="291"/>
      <c r="C191" s="71" t="s">
        <v>517</v>
      </c>
      <c r="D191" s="71" t="s">
        <v>517</v>
      </c>
      <c r="E191" s="71" t="s">
        <v>517</v>
      </c>
      <c r="F191" s="71" t="s">
        <v>517</v>
      </c>
      <c r="G191" s="478">
        <f t="shared" si="27"/>
        <v>0</v>
      </c>
      <c r="H191" s="44"/>
      <c r="I191" s="233"/>
      <c r="J191" s="234"/>
      <c r="K191" s="71"/>
      <c r="L191" s="71"/>
      <c r="M191" s="71"/>
      <c r="N191" s="71"/>
      <c r="O191" s="72"/>
      <c r="P191" s="44"/>
      <c r="Q191" s="235"/>
      <c r="R191" s="236"/>
      <c r="S191" s="71"/>
      <c r="T191" s="71"/>
      <c r="U191" s="71"/>
      <c r="V191" s="71"/>
      <c r="W191" s="237"/>
      <c r="X191" s="44"/>
    </row>
    <row r="192" spans="1:24" ht="15.75" thickBot="1" x14ac:dyDescent="0.3">
      <c r="A192" s="199"/>
      <c r="B192" s="199"/>
      <c r="C192" s="199"/>
      <c r="D192" s="199"/>
      <c r="E192" s="199"/>
      <c r="F192" s="199"/>
      <c r="G192" s="478">
        <f t="shared" si="27"/>
        <v>0</v>
      </c>
      <c r="H192" s="44"/>
      <c r="I192" s="145"/>
      <c r="J192" s="146"/>
      <c r="K192" s="71" t="s">
        <v>17</v>
      </c>
      <c r="L192" s="71" t="s">
        <v>17</v>
      </c>
      <c r="M192" s="71" t="s">
        <v>17</v>
      </c>
      <c r="N192" s="71" t="s">
        <v>17</v>
      </c>
      <c r="O192" s="72">
        <f>SUM(K192:N192)</f>
        <v>0</v>
      </c>
      <c r="P192" s="44"/>
      <c r="Q192" s="147"/>
      <c r="R192" s="148"/>
      <c r="S192" s="71" t="s">
        <v>17</v>
      </c>
      <c r="T192" s="71" t="s">
        <v>17</v>
      </c>
      <c r="U192" s="71" t="s">
        <v>17</v>
      </c>
      <c r="V192" s="71" t="s">
        <v>17</v>
      </c>
      <c r="W192" s="149"/>
      <c r="X192" s="44"/>
    </row>
    <row r="193" spans="1:24" ht="17.25" thickTop="1" thickBot="1" x14ac:dyDescent="0.3">
      <c r="A193" s="479"/>
      <c r="B193" s="480"/>
      <c r="C193" s="530">
        <f>COUNT(C158:C191)</f>
        <v>6</v>
      </c>
      <c r="D193" s="530">
        <f>COUNT(D158:D191)</f>
        <v>3</v>
      </c>
      <c r="E193" s="530">
        <f>COUNT(E158:E191)</f>
        <v>4</v>
      </c>
      <c r="F193" s="530">
        <f>COUNT(F158:F191)</f>
        <v>5</v>
      </c>
      <c r="G193" s="531">
        <f t="shared" si="27"/>
        <v>18</v>
      </c>
      <c r="H193" s="44"/>
      <c r="I193" s="477"/>
      <c r="J193" s="477"/>
      <c r="K193" s="528">
        <f>COUNT(K158:K192)</f>
        <v>4</v>
      </c>
      <c r="L193" s="528">
        <f t="shared" ref="L193:N193" si="30">COUNT(L158:L192)</f>
        <v>4</v>
      </c>
      <c r="M193" s="528">
        <f t="shared" si="30"/>
        <v>1</v>
      </c>
      <c r="N193" s="528">
        <f t="shared" si="30"/>
        <v>2</v>
      </c>
      <c r="O193" s="529">
        <f>SUM(K193:N193)</f>
        <v>11</v>
      </c>
      <c r="P193" s="44"/>
      <c r="Q193" s="477"/>
      <c r="R193" s="477"/>
      <c r="S193" s="532">
        <f>COUNT(S158:S192)</f>
        <v>2</v>
      </c>
      <c r="T193" s="532">
        <f t="shared" ref="T193:V193" si="31">COUNT(T158:T192)</f>
        <v>1</v>
      </c>
      <c r="U193" s="532">
        <f t="shared" si="31"/>
        <v>1</v>
      </c>
      <c r="V193" s="532">
        <f t="shared" si="31"/>
        <v>2</v>
      </c>
      <c r="W193" s="532">
        <f>SUM(S193:V193)</f>
        <v>6</v>
      </c>
      <c r="X193" s="44"/>
    </row>
    <row r="194" spans="1:24" ht="16.5" thickTop="1" thickBot="1" x14ac:dyDescent="0.3">
      <c r="E194" s="1"/>
      <c r="H194" s="515"/>
      <c r="W194" s="1"/>
    </row>
    <row r="195" spans="1:24" ht="15.75" thickTop="1" x14ac:dyDescent="0.25">
      <c r="A195" s="702" t="s">
        <v>557</v>
      </c>
      <c r="B195" s="703"/>
      <c r="C195" s="703"/>
      <c r="D195" s="703"/>
      <c r="E195" s="703"/>
      <c r="F195" s="703"/>
      <c r="G195" s="704"/>
      <c r="H195" s="515"/>
    </row>
    <row r="196" spans="1:24" x14ac:dyDescent="0.25">
      <c r="A196" s="711" t="s">
        <v>210</v>
      </c>
      <c r="B196" s="712"/>
      <c r="C196" s="712"/>
      <c r="D196" s="712"/>
      <c r="E196" s="712"/>
      <c r="F196" s="712"/>
      <c r="G196" s="713"/>
      <c r="H196" s="515"/>
    </row>
    <row r="197" spans="1:24" ht="15.75" thickBot="1" x14ac:dyDescent="0.3">
      <c r="A197" s="711" t="s">
        <v>558</v>
      </c>
      <c r="B197" s="712"/>
      <c r="C197" s="712"/>
      <c r="D197" s="712"/>
      <c r="E197" s="712"/>
      <c r="F197" s="712"/>
      <c r="G197" s="713"/>
      <c r="H197" s="515"/>
    </row>
    <row r="198" spans="1:24" ht="15.75" thickBot="1" x14ac:dyDescent="0.3">
      <c r="A198" s="97" t="s">
        <v>0</v>
      </c>
      <c r="B198" s="98"/>
      <c r="C198" s="99">
        <v>43233</v>
      </c>
      <c r="D198" s="99">
        <v>43247</v>
      </c>
      <c r="E198" s="99">
        <v>43320</v>
      </c>
      <c r="F198" s="99">
        <v>43338</v>
      </c>
      <c r="G198" s="100"/>
      <c r="H198" s="515"/>
    </row>
    <row r="199" spans="1:24" x14ac:dyDescent="0.25">
      <c r="A199" s="109" t="s">
        <v>4</v>
      </c>
      <c r="B199" s="110" t="s">
        <v>5</v>
      </c>
      <c r="C199" s="111" t="s">
        <v>560</v>
      </c>
      <c r="D199" s="111" t="s">
        <v>530</v>
      </c>
      <c r="E199" s="111" t="s">
        <v>561</v>
      </c>
      <c r="F199" s="111" t="s">
        <v>530</v>
      </c>
      <c r="G199" s="112" t="s">
        <v>7</v>
      </c>
      <c r="H199" s="515"/>
    </row>
    <row r="200" spans="1:24" x14ac:dyDescent="0.25">
      <c r="A200" s="546" t="s">
        <v>230</v>
      </c>
      <c r="B200" s="547" t="s">
        <v>32</v>
      </c>
      <c r="C200" s="508">
        <v>299</v>
      </c>
      <c r="D200" s="508">
        <v>300</v>
      </c>
      <c r="E200" s="508">
        <v>298</v>
      </c>
      <c r="F200" s="508">
        <v>297</v>
      </c>
      <c r="G200" s="548">
        <f t="shared" ref="G200:G218" si="32">SUM(C200:F200)</f>
        <v>1194</v>
      </c>
      <c r="H200" s="515"/>
    </row>
    <row r="201" spans="1:24" x14ac:dyDescent="0.25">
      <c r="A201" s="129" t="s">
        <v>87</v>
      </c>
      <c r="B201" s="130" t="s">
        <v>88</v>
      </c>
      <c r="C201" s="407">
        <v>296</v>
      </c>
      <c r="D201" s="407">
        <v>299</v>
      </c>
      <c r="E201" s="407">
        <v>295</v>
      </c>
      <c r="F201" s="407">
        <v>298</v>
      </c>
      <c r="G201" s="131">
        <f t="shared" si="32"/>
        <v>1188</v>
      </c>
      <c r="H201" s="515"/>
    </row>
    <row r="202" spans="1:24" x14ac:dyDescent="0.25">
      <c r="A202" s="136" t="s">
        <v>559</v>
      </c>
      <c r="B202" s="137" t="s">
        <v>323</v>
      </c>
      <c r="C202" s="407">
        <v>300</v>
      </c>
      <c r="D202" s="407">
        <v>298</v>
      </c>
      <c r="E202" s="407">
        <v>299</v>
      </c>
      <c r="F202" s="407">
        <v>147</v>
      </c>
      <c r="G202" s="131">
        <f t="shared" si="32"/>
        <v>1044</v>
      </c>
      <c r="H202" s="515"/>
    </row>
    <row r="203" spans="1:24" x14ac:dyDescent="0.25">
      <c r="A203" s="129" t="s">
        <v>28</v>
      </c>
      <c r="B203" s="130" t="s">
        <v>474</v>
      </c>
      <c r="C203" s="407">
        <v>297</v>
      </c>
      <c r="D203" s="71" t="s">
        <v>517</v>
      </c>
      <c r="E203" s="407">
        <v>296</v>
      </c>
      <c r="F203" s="407">
        <v>300</v>
      </c>
      <c r="G203" s="131">
        <f t="shared" si="32"/>
        <v>893</v>
      </c>
      <c r="H203" s="515"/>
    </row>
    <row r="204" spans="1:24" x14ac:dyDescent="0.25">
      <c r="A204" s="129" t="s">
        <v>383</v>
      </c>
      <c r="B204" s="130" t="s">
        <v>322</v>
      </c>
      <c r="C204" s="407">
        <v>147</v>
      </c>
      <c r="D204" s="407">
        <v>295</v>
      </c>
      <c r="E204" s="407">
        <v>144</v>
      </c>
      <c r="F204" s="407">
        <v>147</v>
      </c>
      <c r="G204" s="131">
        <f t="shared" si="32"/>
        <v>733</v>
      </c>
      <c r="H204" s="515"/>
    </row>
    <row r="205" spans="1:24" x14ac:dyDescent="0.25">
      <c r="A205" s="129" t="s">
        <v>26</v>
      </c>
      <c r="B205" s="130" t="s">
        <v>265</v>
      </c>
      <c r="C205" s="71" t="s">
        <v>517</v>
      </c>
      <c r="D205" s="407">
        <v>294</v>
      </c>
      <c r="E205" s="407">
        <v>290</v>
      </c>
      <c r="F205" s="71" t="s">
        <v>517</v>
      </c>
      <c r="G205" s="131">
        <f t="shared" si="32"/>
        <v>584</v>
      </c>
      <c r="H205" s="515"/>
    </row>
    <row r="206" spans="1:24" x14ac:dyDescent="0.25">
      <c r="A206" s="129" t="s">
        <v>562</v>
      </c>
      <c r="B206" s="130" t="s">
        <v>128</v>
      </c>
      <c r="C206" s="407">
        <v>147</v>
      </c>
      <c r="D206" s="407">
        <v>297</v>
      </c>
      <c r="E206" s="71" t="s">
        <v>517</v>
      </c>
      <c r="F206" s="71" t="s">
        <v>517</v>
      </c>
      <c r="G206" s="131">
        <f t="shared" si="32"/>
        <v>444</v>
      </c>
      <c r="H206" s="515"/>
    </row>
    <row r="207" spans="1:24" x14ac:dyDescent="0.25">
      <c r="A207" s="129" t="s">
        <v>39</v>
      </c>
      <c r="B207" s="130" t="s">
        <v>38</v>
      </c>
      <c r="C207" s="71" t="s">
        <v>517</v>
      </c>
      <c r="D207" s="71" t="s">
        <v>517</v>
      </c>
      <c r="E207" s="407">
        <v>300</v>
      </c>
      <c r="F207" s="407" t="s">
        <v>517</v>
      </c>
      <c r="G207" s="131">
        <f t="shared" si="32"/>
        <v>300</v>
      </c>
      <c r="H207" s="515"/>
    </row>
    <row r="208" spans="1:24" x14ac:dyDescent="0.25">
      <c r="A208" s="129" t="s">
        <v>247</v>
      </c>
      <c r="B208" s="130" t="s">
        <v>108</v>
      </c>
      <c r="C208" s="71" t="s">
        <v>517</v>
      </c>
      <c r="D208" s="71" t="s">
        <v>517</v>
      </c>
      <c r="E208" s="71" t="s">
        <v>517</v>
      </c>
      <c r="F208" s="407">
        <v>299</v>
      </c>
      <c r="G208" s="131">
        <f t="shared" si="32"/>
        <v>299</v>
      </c>
      <c r="H208" s="515"/>
    </row>
    <row r="209" spans="1:8" x14ac:dyDescent="0.25">
      <c r="A209" s="129" t="s">
        <v>553</v>
      </c>
      <c r="B209" s="130" t="s">
        <v>554</v>
      </c>
      <c r="C209" s="407">
        <v>298</v>
      </c>
      <c r="D209" s="71" t="s">
        <v>517</v>
      </c>
      <c r="E209" s="71" t="s">
        <v>517</v>
      </c>
      <c r="F209" s="71" t="s">
        <v>517</v>
      </c>
      <c r="G209" s="131">
        <f t="shared" si="32"/>
        <v>298</v>
      </c>
      <c r="H209" s="515"/>
    </row>
    <row r="210" spans="1:8" x14ac:dyDescent="0.25">
      <c r="A210" s="129" t="s">
        <v>579</v>
      </c>
      <c r="B210" s="130" t="s">
        <v>163</v>
      </c>
      <c r="C210" s="71" t="s">
        <v>517</v>
      </c>
      <c r="D210" s="71" t="s">
        <v>517</v>
      </c>
      <c r="E210" s="71" t="s">
        <v>517</v>
      </c>
      <c r="F210" s="407">
        <v>298</v>
      </c>
      <c r="G210" s="131">
        <f t="shared" si="32"/>
        <v>298</v>
      </c>
      <c r="H210" s="515"/>
    </row>
    <row r="211" spans="1:8" x14ac:dyDescent="0.25">
      <c r="A211" s="129" t="s">
        <v>578</v>
      </c>
      <c r="B211" s="130" t="s">
        <v>309</v>
      </c>
      <c r="C211" s="71" t="s">
        <v>517</v>
      </c>
      <c r="D211" s="71" t="s">
        <v>517</v>
      </c>
      <c r="E211" s="407">
        <v>297</v>
      </c>
      <c r="F211" s="71" t="s">
        <v>517</v>
      </c>
      <c r="G211" s="131">
        <f t="shared" si="32"/>
        <v>297</v>
      </c>
      <c r="H211" s="515"/>
    </row>
    <row r="212" spans="1:8" x14ac:dyDescent="0.25">
      <c r="A212" s="129" t="s">
        <v>552</v>
      </c>
      <c r="B212" s="130" t="s">
        <v>165</v>
      </c>
      <c r="C212" s="71" t="s">
        <v>517</v>
      </c>
      <c r="D212" s="407">
        <v>296</v>
      </c>
      <c r="E212" s="71" t="s">
        <v>517</v>
      </c>
      <c r="F212" s="71" t="s">
        <v>517</v>
      </c>
      <c r="G212" s="131">
        <f t="shared" si="32"/>
        <v>296</v>
      </c>
      <c r="H212" s="515"/>
    </row>
    <row r="213" spans="1:8" x14ac:dyDescent="0.25">
      <c r="A213" s="138" t="s">
        <v>26</v>
      </c>
      <c r="B213" s="139" t="s">
        <v>75</v>
      </c>
      <c r="C213" s="71" t="s">
        <v>517</v>
      </c>
      <c r="D213" s="71" t="s">
        <v>517</v>
      </c>
      <c r="E213" s="407">
        <v>294</v>
      </c>
      <c r="F213" s="71" t="s">
        <v>517</v>
      </c>
      <c r="G213" s="131">
        <f t="shared" si="32"/>
        <v>294</v>
      </c>
      <c r="H213" s="515"/>
    </row>
    <row r="214" spans="1:8" x14ac:dyDescent="0.25">
      <c r="A214" s="129" t="s">
        <v>469</v>
      </c>
      <c r="B214" s="130" t="s">
        <v>159</v>
      </c>
      <c r="C214" s="71" t="s">
        <v>517</v>
      </c>
      <c r="D214" s="71" t="s">
        <v>517</v>
      </c>
      <c r="E214" s="407">
        <v>293</v>
      </c>
      <c r="F214" s="71" t="s">
        <v>517</v>
      </c>
      <c r="G214" s="131">
        <f t="shared" si="32"/>
        <v>293</v>
      </c>
      <c r="H214" s="515"/>
    </row>
    <row r="215" spans="1:8" x14ac:dyDescent="0.25">
      <c r="A215" s="129" t="s">
        <v>52</v>
      </c>
      <c r="B215" s="130" t="s">
        <v>83</v>
      </c>
      <c r="C215" s="71" t="s">
        <v>517</v>
      </c>
      <c r="D215" s="71" t="s">
        <v>517</v>
      </c>
      <c r="E215" s="407">
        <v>292</v>
      </c>
      <c r="F215" s="71" t="s">
        <v>517</v>
      </c>
      <c r="G215" s="131">
        <f t="shared" si="32"/>
        <v>292</v>
      </c>
      <c r="H215" s="515"/>
    </row>
    <row r="216" spans="1:8" x14ac:dyDescent="0.25">
      <c r="A216" s="129" t="s">
        <v>232</v>
      </c>
      <c r="B216" s="130" t="s">
        <v>74</v>
      </c>
      <c r="C216" s="71" t="s">
        <v>517</v>
      </c>
      <c r="D216" s="71" t="s">
        <v>517</v>
      </c>
      <c r="E216" s="407">
        <v>291</v>
      </c>
      <c r="F216" s="71" t="s">
        <v>517</v>
      </c>
      <c r="G216" s="131">
        <f t="shared" si="32"/>
        <v>291</v>
      </c>
      <c r="H216" s="515"/>
    </row>
    <row r="217" spans="1:8" x14ac:dyDescent="0.25">
      <c r="A217" s="129" t="s">
        <v>432</v>
      </c>
      <c r="B217" s="130" t="s">
        <v>433</v>
      </c>
      <c r="C217" s="71" t="s">
        <v>517</v>
      </c>
      <c r="D217" s="71" t="s">
        <v>517</v>
      </c>
      <c r="E217" s="71" t="s">
        <v>517</v>
      </c>
      <c r="F217" s="407">
        <v>147</v>
      </c>
      <c r="G217" s="131">
        <f t="shared" si="32"/>
        <v>147</v>
      </c>
      <c r="H217" s="515"/>
    </row>
    <row r="218" spans="1:8" x14ac:dyDescent="0.25">
      <c r="A218" s="130" t="s">
        <v>425</v>
      </c>
      <c r="B218" s="130" t="s">
        <v>426</v>
      </c>
      <c r="C218" s="71" t="s">
        <v>517</v>
      </c>
      <c r="D218" s="71" t="s">
        <v>517</v>
      </c>
      <c r="E218" s="71" t="s">
        <v>517</v>
      </c>
      <c r="F218" s="501">
        <v>1</v>
      </c>
      <c r="G218" s="131">
        <f t="shared" si="32"/>
        <v>1</v>
      </c>
      <c r="H218" s="515"/>
    </row>
    <row r="219" spans="1:8" x14ac:dyDescent="0.25">
      <c r="A219" s="130"/>
      <c r="B219" s="130"/>
      <c r="C219" s="71" t="s">
        <v>517</v>
      </c>
      <c r="D219" s="71" t="s">
        <v>517</v>
      </c>
      <c r="E219" s="71" t="s">
        <v>517</v>
      </c>
      <c r="F219" s="71" t="s">
        <v>517</v>
      </c>
      <c r="G219" s="131">
        <f t="shared" ref="G219:G231" si="33">SUM(C219:F219)</f>
        <v>0</v>
      </c>
      <c r="H219" s="515"/>
    </row>
    <row r="220" spans="1:8" x14ac:dyDescent="0.25">
      <c r="A220" s="130"/>
      <c r="B220" s="130"/>
      <c r="C220" s="71" t="s">
        <v>517</v>
      </c>
      <c r="D220" s="71" t="s">
        <v>517</v>
      </c>
      <c r="E220" s="71" t="s">
        <v>517</v>
      </c>
      <c r="F220" s="71" t="s">
        <v>517</v>
      </c>
      <c r="G220" s="131">
        <f t="shared" si="33"/>
        <v>0</v>
      </c>
      <c r="H220" s="515"/>
    </row>
    <row r="221" spans="1:8" x14ac:dyDescent="0.25">
      <c r="A221" s="130"/>
      <c r="B221" s="130"/>
      <c r="C221" s="71" t="s">
        <v>517</v>
      </c>
      <c r="D221" s="71" t="s">
        <v>517</v>
      </c>
      <c r="E221" s="71" t="s">
        <v>517</v>
      </c>
      <c r="F221" s="71" t="s">
        <v>517</v>
      </c>
      <c r="G221" s="131">
        <f t="shared" si="33"/>
        <v>0</v>
      </c>
      <c r="H221" s="515"/>
    </row>
    <row r="222" spans="1:8" x14ac:dyDescent="0.25">
      <c r="A222" s="130"/>
      <c r="B222" s="130"/>
      <c r="C222" s="71" t="s">
        <v>517</v>
      </c>
      <c r="D222" s="71" t="s">
        <v>517</v>
      </c>
      <c r="E222" s="71" t="s">
        <v>517</v>
      </c>
      <c r="F222" s="71" t="s">
        <v>517</v>
      </c>
      <c r="G222" s="131">
        <f t="shared" si="33"/>
        <v>0</v>
      </c>
      <c r="H222" s="515"/>
    </row>
    <row r="223" spans="1:8" x14ac:dyDescent="0.25">
      <c r="A223" s="130"/>
      <c r="B223" s="130"/>
      <c r="C223" s="71" t="s">
        <v>517</v>
      </c>
      <c r="D223" s="71" t="s">
        <v>517</v>
      </c>
      <c r="E223" s="71" t="s">
        <v>517</v>
      </c>
      <c r="F223" s="71" t="s">
        <v>517</v>
      </c>
      <c r="G223" s="131">
        <f t="shared" si="33"/>
        <v>0</v>
      </c>
      <c r="H223" s="515"/>
    </row>
    <row r="224" spans="1:8" x14ac:dyDescent="0.25">
      <c r="A224" s="130"/>
      <c r="B224" s="130"/>
      <c r="C224" s="71" t="s">
        <v>517</v>
      </c>
      <c r="D224" s="71" t="s">
        <v>517</v>
      </c>
      <c r="E224" s="71" t="s">
        <v>517</v>
      </c>
      <c r="F224" s="71" t="s">
        <v>517</v>
      </c>
      <c r="G224" s="131">
        <f t="shared" si="33"/>
        <v>0</v>
      </c>
      <c r="H224" s="515"/>
    </row>
    <row r="225" spans="1:8" x14ac:dyDescent="0.25">
      <c r="A225" s="130"/>
      <c r="B225" s="130"/>
      <c r="C225" s="71" t="s">
        <v>517</v>
      </c>
      <c r="D225" s="71" t="s">
        <v>517</v>
      </c>
      <c r="E225" s="71" t="s">
        <v>517</v>
      </c>
      <c r="F225" s="71" t="s">
        <v>517</v>
      </c>
      <c r="G225" s="131">
        <f t="shared" si="33"/>
        <v>0</v>
      </c>
      <c r="H225" s="515"/>
    </row>
    <row r="226" spans="1:8" x14ac:dyDescent="0.25">
      <c r="A226" s="130"/>
      <c r="B226" s="130"/>
      <c r="C226" s="71" t="s">
        <v>517</v>
      </c>
      <c r="D226" s="71" t="s">
        <v>517</v>
      </c>
      <c r="E226" s="71" t="s">
        <v>517</v>
      </c>
      <c r="F226" s="71" t="s">
        <v>517</v>
      </c>
      <c r="G226" s="131">
        <f t="shared" si="33"/>
        <v>0</v>
      </c>
      <c r="H226" s="515"/>
    </row>
    <row r="227" spans="1:8" x14ac:dyDescent="0.25">
      <c r="A227" s="130"/>
      <c r="B227" s="130"/>
      <c r="C227" s="71" t="s">
        <v>517</v>
      </c>
      <c r="D227" s="71" t="s">
        <v>517</v>
      </c>
      <c r="E227" s="71" t="s">
        <v>517</v>
      </c>
      <c r="F227" s="71" t="s">
        <v>517</v>
      </c>
      <c r="G227" s="131">
        <f t="shared" si="33"/>
        <v>0</v>
      </c>
      <c r="H227" s="515"/>
    </row>
    <row r="228" spans="1:8" x14ac:dyDescent="0.25">
      <c r="A228" s="130"/>
      <c r="B228" s="130"/>
      <c r="C228" s="71" t="s">
        <v>517</v>
      </c>
      <c r="D228" s="71" t="s">
        <v>517</v>
      </c>
      <c r="E228" s="71" t="s">
        <v>517</v>
      </c>
      <c r="F228" s="71" t="s">
        <v>517</v>
      </c>
      <c r="G228" s="131">
        <f t="shared" si="33"/>
        <v>0</v>
      </c>
      <c r="H228" s="515"/>
    </row>
    <row r="229" spans="1:8" x14ac:dyDescent="0.25">
      <c r="A229" s="130"/>
      <c r="B229" s="130"/>
      <c r="C229" s="71" t="s">
        <v>517</v>
      </c>
      <c r="D229" s="71" t="s">
        <v>517</v>
      </c>
      <c r="E229" s="71" t="s">
        <v>517</v>
      </c>
      <c r="F229" s="71" t="s">
        <v>517</v>
      </c>
      <c r="G229" s="131">
        <f t="shared" si="33"/>
        <v>0</v>
      </c>
      <c r="H229" s="515"/>
    </row>
    <row r="230" spans="1:8" x14ac:dyDescent="0.25">
      <c r="A230" s="130"/>
      <c r="B230" s="130"/>
      <c r="C230" s="71" t="s">
        <v>517</v>
      </c>
      <c r="D230" s="71" t="s">
        <v>517</v>
      </c>
      <c r="E230" s="71" t="s">
        <v>517</v>
      </c>
      <c r="F230" s="71" t="s">
        <v>517</v>
      </c>
      <c r="G230" s="131">
        <f t="shared" si="33"/>
        <v>0</v>
      </c>
      <c r="H230" s="515"/>
    </row>
    <row r="231" spans="1:8" x14ac:dyDescent="0.25">
      <c r="A231" s="291"/>
      <c r="B231" s="291"/>
      <c r="C231" s="71" t="s">
        <v>517</v>
      </c>
      <c r="D231" s="71" t="s">
        <v>517</v>
      </c>
      <c r="E231" s="71" t="s">
        <v>517</v>
      </c>
      <c r="F231" s="71" t="s">
        <v>517</v>
      </c>
      <c r="G231" s="131">
        <f t="shared" si="33"/>
        <v>0</v>
      </c>
      <c r="H231" s="515"/>
    </row>
    <row r="232" spans="1:8" ht="15.75" thickBot="1" x14ac:dyDescent="0.3">
      <c r="A232" s="469"/>
      <c r="B232" s="469"/>
      <c r="C232" s="470">
        <f>COUNT(C200:C231)</f>
        <v>7</v>
      </c>
      <c r="D232" s="470">
        <f>COUNT(D200:D231)</f>
        <v>7</v>
      </c>
      <c r="E232" s="470">
        <f t="shared" ref="E232:F232" si="34">COUNT(E200:E231)</f>
        <v>12</v>
      </c>
      <c r="F232" s="470">
        <f t="shared" si="34"/>
        <v>9</v>
      </c>
      <c r="G232" s="470">
        <f>SUM(C232:F232)</f>
        <v>35</v>
      </c>
      <c r="H232" s="515"/>
    </row>
    <row r="233" spans="1:8" ht="15.75" thickBot="1" x14ac:dyDescent="0.3">
      <c r="A233" s="204" t="s">
        <v>122</v>
      </c>
      <c r="B233" s="205"/>
      <c r="C233" s="99">
        <v>43177</v>
      </c>
      <c r="D233" s="99">
        <v>43212</v>
      </c>
      <c r="E233" s="99">
        <v>43226</v>
      </c>
      <c r="F233" s="99">
        <v>43261</v>
      </c>
      <c r="G233" s="100"/>
      <c r="H233" s="515"/>
    </row>
    <row r="234" spans="1:8" x14ac:dyDescent="0.25">
      <c r="A234" s="109" t="s">
        <v>4</v>
      </c>
      <c r="B234" s="110" t="s">
        <v>5</v>
      </c>
      <c r="C234" s="111" t="s">
        <v>170</v>
      </c>
      <c r="D234" s="111" t="s">
        <v>170</v>
      </c>
      <c r="E234" s="111" t="s">
        <v>170</v>
      </c>
      <c r="F234" s="111" t="s">
        <v>170</v>
      </c>
      <c r="G234" s="112" t="s">
        <v>7</v>
      </c>
      <c r="H234" s="515"/>
    </row>
    <row r="235" spans="1:8" x14ac:dyDescent="0.25">
      <c r="A235" s="549" t="s">
        <v>22</v>
      </c>
      <c r="B235" s="550" t="s">
        <v>105</v>
      </c>
      <c r="C235" s="538" t="s">
        <v>517</v>
      </c>
      <c r="D235" s="538">
        <v>300</v>
      </c>
      <c r="E235" s="538">
        <v>298</v>
      </c>
      <c r="F235" s="538">
        <v>149</v>
      </c>
      <c r="G235" s="551">
        <f t="shared" ref="G235:G242" si="35">SUM(C235:F235)</f>
        <v>747</v>
      </c>
      <c r="H235" s="515"/>
    </row>
    <row r="236" spans="1:8" x14ac:dyDescent="0.25">
      <c r="A236" s="129" t="s">
        <v>281</v>
      </c>
      <c r="B236" s="130" t="s">
        <v>285</v>
      </c>
      <c r="C236" s="71" t="s">
        <v>517</v>
      </c>
      <c r="D236" s="407">
        <v>298</v>
      </c>
      <c r="E236" s="407">
        <v>297</v>
      </c>
      <c r="F236" s="71" t="s">
        <v>517</v>
      </c>
      <c r="G236" s="131">
        <f t="shared" si="35"/>
        <v>595</v>
      </c>
      <c r="H236" s="515"/>
    </row>
    <row r="237" spans="1:8" x14ac:dyDescent="0.25">
      <c r="A237" s="129" t="s">
        <v>220</v>
      </c>
      <c r="B237" s="130" t="s">
        <v>113</v>
      </c>
      <c r="C237" s="71" t="s">
        <v>517</v>
      </c>
      <c r="D237" s="71" t="s">
        <v>517</v>
      </c>
      <c r="E237" s="407">
        <v>300</v>
      </c>
      <c r="F237" s="71" t="s">
        <v>517</v>
      </c>
      <c r="G237" s="131">
        <f t="shared" si="35"/>
        <v>300</v>
      </c>
      <c r="H237" s="515"/>
    </row>
    <row r="238" spans="1:8" x14ac:dyDescent="0.25">
      <c r="A238" s="286" t="s">
        <v>571</v>
      </c>
      <c r="B238" s="121" t="s">
        <v>124</v>
      </c>
      <c r="C238" s="71" t="s">
        <v>517</v>
      </c>
      <c r="D238" s="407">
        <v>299</v>
      </c>
      <c r="E238" s="71" t="s">
        <v>517</v>
      </c>
      <c r="F238" s="71" t="s">
        <v>517</v>
      </c>
      <c r="G238" s="122">
        <f t="shared" si="35"/>
        <v>299</v>
      </c>
      <c r="H238" s="515"/>
    </row>
    <row r="239" spans="1:8" x14ac:dyDescent="0.25">
      <c r="A239" s="129" t="s">
        <v>471</v>
      </c>
      <c r="B239" s="130" t="s">
        <v>159</v>
      </c>
      <c r="C239" s="71" t="s">
        <v>517</v>
      </c>
      <c r="D239" s="71" t="s">
        <v>517</v>
      </c>
      <c r="E239" s="407">
        <v>299</v>
      </c>
      <c r="F239" s="71" t="s">
        <v>517</v>
      </c>
      <c r="G239" s="131">
        <f t="shared" si="35"/>
        <v>299</v>
      </c>
      <c r="H239" s="515"/>
    </row>
    <row r="240" spans="1:8" x14ac:dyDescent="0.25">
      <c r="A240" s="129" t="s">
        <v>563</v>
      </c>
      <c r="B240" s="130" t="s">
        <v>128</v>
      </c>
      <c r="C240" s="407">
        <v>147</v>
      </c>
      <c r="D240" s="407">
        <v>148</v>
      </c>
      <c r="E240" s="71" t="s">
        <v>517</v>
      </c>
      <c r="F240" s="71" t="s">
        <v>517</v>
      </c>
      <c r="G240" s="131">
        <f t="shared" si="35"/>
        <v>295</v>
      </c>
      <c r="H240" s="515"/>
    </row>
    <row r="241" spans="1:8" x14ac:dyDescent="0.25">
      <c r="A241" s="129" t="s">
        <v>104</v>
      </c>
      <c r="B241" s="130" t="s">
        <v>144</v>
      </c>
      <c r="C241" s="71" t="s">
        <v>517</v>
      </c>
      <c r="D241" s="71" t="s">
        <v>517</v>
      </c>
      <c r="E241" s="407">
        <v>148</v>
      </c>
      <c r="F241" s="71" t="s">
        <v>517</v>
      </c>
      <c r="G241" s="131">
        <f t="shared" si="35"/>
        <v>148</v>
      </c>
      <c r="H241" s="515"/>
    </row>
    <row r="242" spans="1:8" x14ac:dyDescent="0.25">
      <c r="A242" s="467" t="s">
        <v>15</v>
      </c>
      <c r="B242" s="468" t="s">
        <v>522</v>
      </c>
      <c r="C242" s="71" t="s">
        <v>517</v>
      </c>
      <c r="D242" s="71" t="s">
        <v>517</v>
      </c>
      <c r="E242" s="407">
        <v>148</v>
      </c>
      <c r="F242" s="71" t="s">
        <v>517</v>
      </c>
      <c r="G242" s="131">
        <f t="shared" si="35"/>
        <v>148</v>
      </c>
      <c r="H242" s="515"/>
    </row>
    <row r="243" spans="1:8" x14ac:dyDescent="0.25">
      <c r="A243" s="129"/>
      <c r="B243" s="130"/>
      <c r="C243" s="71" t="s">
        <v>517</v>
      </c>
      <c r="D243" s="71" t="s">
        <v>517</v>
      </c>
      <c r="E243" s="71" t="s">
        <v>517</v>
      </c>
      <c r="F243" s="71" t="s">
        <v>517</v>
      </c>
      <c r="G243" s="131">
        <f t="shared" ref="G243:G250" si="36">SUM(C243:F243)</f>
        <v>0</v>
      </c>
      <c r="H243" s="515"/>
    </row>
    <row r="244" spans="1:8" x14ac:dyDescent="0.25">
      <c r="A244" s="129"/>
      <c r="B244" s="130"/>
      <c r="C244" s="71" t="s">
        <v>517</v>
      </c>
      <c r="D244" s="71" t="s">
        <v>517</v>
      </c>
      <c r="E244" s="71" t="s">
        <v>517</v>
      </c>
      <c r="F244" s="71" t="s">
        <v>517</v>
      </c>
      <c r="G244" s="131">
        <f t="shared" si="36"/>
        <v>0</v>
      </c>
      <c r="H244" s="515"/>
    </row>
    <row r="245" spans="1:8" x14ac:dyDescent="0.25">
      <c r="A245" s="129"/>
      <c r="B245" s="130"/>
      <c r="C245" s="71" t="s">
        <v>517</v>
      </c>
      <c r="D245" s="71" t="s">
        <v>517</v>
      </c>
      <c r="E245" s="71" t="s">
        <v>517</v>
      </c>
      <c r="F245" s="71" t="s">
        <v>517</v>
      </c>
      <c r="G245" s="131">
        <f t="shared" si="36"/>
        <v>0</v>
      </c>
      <c r="H245" s="515"/>
    </row>
    <row r="246" spans="1:8" x14ac:dyDescent="0.25">
      <c r="A246" s="286"/>
      <c r="B246" s="121"/>
      <c r="C246" s="71" t="s">
        <v>517</v>
      </c>
      <c r="D246" s="71" t="s">
        <v>517</v>
      </c>
      <c r="E246" s="71" t="s">
        <v>517</v>
      </c>
      <c r="F246" s="71" t="s">
        <v>517</v>
      </c>
      <c r="G246" s="131">
        <f t="shared" si="36"/>
        <v>0</v>
      </c>
      <c r="H246" s="515"/>
    </row>
    <row r="247" spans="1:8" x14ac:dyDescent="0.25">
      <c r="A247" s="231"/>
      <c r="B247" s="232"/>
      <c r="C247" s="71" t="s">
        <v>517</v>
      </c>
      <c r="D247" s="71" t="s">
        <v>517</v>
      </c>
      <c r="E247" s="71" t="s">
        <v>517</v>
      </c>
      <c r="F247" s="71" t="s">
        <v>517</v>
      </c>
      <c r="G247" s="131">
        <f t="shared" si="36"/>
        <v>0</v>
      </c>
      <c r="H247" s="515"/>
    </row>
    <row r="248" spans="1:8" x14ac:dyDescent="0.25">
      <c r="A248" s="231"/>
      <c r="B248" s="232"/>
      <c r="C248" s="71" t="s">
        <v>517</v>
      </c>
      <c r="D248" s="71" t="s">
        <v>517</v>
      </c>
      <c r="E248" s="71" t="s">
        <v>517</v>
      </c>
      <c r="F248" s="71" t="s">
        <v>517</v>
      </c>
      <c r="G248" s="131">
        <f t="shared" si="36"/>
        <v>0</v>
      </c>
      <c r="H248" s="515"/>
    </row>
    <row r="249" spans="1:8" x14ac:dyDescent="0.25">
      <c r="A249" s="291"/>
      <c r="B249" s="291"/>
      <c r="C249" s="71" t="s">
        <v>517</v>
      </c>
      <c r="D249" s="71" t="s">
        <v>517</v>
      </c>
      <c r="E249" s="71" t="s">
        <v>517</v>
      </c>
      <c r="F249" s="71" t="s">
        <v>517</v>
      </c>
      <c r="G249" s="478">
        <f t="shared" si="36"/>
        <v>0</v>
      </c>
      <c r="H249" s="515"/>
    </row>
    <row r="250" spans="1:8" x14ac:dyDescent="0.25">
      <c r="A250" s="199"/>
      <c r="B250" s="199"/>
      <c r="C250" s="71" t="s">
        <v>517</v>
      </c>
      <c r="D250" s="71" t="s">
        <v>517</v>
      </c>
      <c r="E250" s="71" t="s">
        <v>517</v>
      </c>
      <c r="F250" s="71" t="s">
        <v>517</v>
      </c>
      <c r="G250" s="478">
        <f t="shared" si="36"/>
        <v>0</v>
      </c>
      <c r="H250" s="515"/>
    </row>
    <row r="251" spans="1:8" ht="15.75" thickBot="1" x14ac:dyDescent="0.3">
      <c r="A251" s="479"/>
      <c r="B251" s="480"/>
      <c r="C251" s="481">
        <f>COUNT(C235:C249)</f>
        <v>1</v>
      </c>
      <c r="D251" s="481">
        <f>COUNT(D235:D249)</f>
        <v>4</v>
      </c>
      <c r="E251" s="481">
        <f>COUNT(E235:E249)</f>
        <v>6</v>
      </c>
      <c r="F251" s="481">
        <f>COUNT(F235:F249)</f>
        <v>1</v>
      </c>
      <c r="G251" s="482">
        <f>SUM(C251:F251)</f>
        <v>12</v>
      </c>
      <c r="H251" s="515"/>
    </row>
    <row r="252" spans="1:8" ht="15.75" thickTop="1" x14ac:dyDescent="0.25"/>
  </sheetData>
  <sortState ref="A200:G218">
    <sortCondition descending="1" ref="G200:G218"/>
  </sortState>
  <mergeCells count="19">
    <mergeCell ref="Q104:W104"/>
    <mergeCell ref="A195:G195"/>
    <mergeCell ref="A196:G196"/>
    <mergeCell ref="A197:G197"/>
    <mergeCell ref="A104:G104"/>
    <mergeCell ref="I104:O104"/>
    <mergeCell ref="A102:G102"/>
    <mergeCell ref="I102:O102"/>
    <mergeCell ref="Q102:W102"/>
    <mergeCell ref="A103:G103"/>
    <mergeCell ref="A1:G1"/>
    <mergeCell ref="Q1:W1"/>
    <mergeCell ref="A2:G2"/>
    <mergeCell ref="I2:O2"/>
    <mergeCell ref="Q2:W2"/>
    <mergeCell ref="I1:L1"/>
    <mergeCell ref="M1:O1"/>
    <mergeCell ref="I103:O103"/>
    <mergeCell ref="Q103:W10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3" sqref="G13"/>
    </sheetView>
  </sheetViews>
  <sheetFormatPr defaultRowHeight="15" x14ac:dyDescent="0.25"/>
  <cols>
    <col min="1" max="1" width="20.42578125" bestFit="1" customWidth="1"/>
    <col min="2" max="2" width="12.85546875" bestFit="1" customWidth="1"/>
    <col min="3" max="3" width="14.5703125" bestFit="1" customWidth="1"/>
    <col min="4" max="4" width="10.140625" bestFit="1" customWidth="1"/>
    <col min="5" max="5" width="2.5703125" customWidth="1"/>
    <col min="6" max="6" width="10" bestFit="1" customWidth="1"/>
    <col min="7" max="7" width="13.42578125" bestFit="1" customWidth="1"/>
    <col min="8" max="8" width="10.140625" bestFit="1" customWidth="1"/>
    <col min="9" max="9" width="11.42578125" bestFit="1" customWidth="1"/>
  </cols>
  <sheetData>
    <row r="1" spans="1:9" ht="19.5" thickBot="1" x14ac:dyDescent="0.35">
      <c r="A1" s="739" t="s">
        <v>256</v>
      </c>
      <c r="B1" s="739"/>
      <c r="C1" s="739"/>
      <c r="D1" s="739"/>
      <c r="E1" s="739"/>
      <c r="F1" s="739"/>
      <c r="G1" s="739"/>
      <c r="H1" s="739"/>
    </row>
    <row r="2" spans="1:9" ht="32.25" thickBot="1" x14ac:dyDescent="0.3">
      <c r="A2" s="584" t="s">
        <v>202</v>
      </c>
      <c r="B2" s="740" t="s">
        <v>257</v>
      </c>
      <c r="C2" s="741"/>
      <c r="D2" s="585" t="s">
        <v>7</v>
      </c>
      <c r="E2" s="586"/>
      <c r="F2" s="740" t="s">
        <v>258</v>
      </c>
      <c r="G2" s="741"/>
      <c r="H2" s="585" t="s">
        <v>7</v>
      </c>
      <c r="I2" s="587" t="s">
        <v>575</v>
      </c>
    </row>
    <row r="3" spans="1:9" ht="27" thickBot="1" x14ac:dyDescent="0.45">
      <c r="A3" s="557" t="s">
        <v>259</v>
      </c>
      <c r="B3" s="558" t="s">
        <v>574</v>
      </c>
      <c r="C3" s="559" t="s">
        <v>519</v>
      </c>
      <c r="D3" s="560">
        <v>1190</v>
      </c>
      <c r="E3" s="560"/>
      <c r="F3" s="561" t="s">
        <v>149</v>
      </c>
      <c r="G3" s="562" t="s">
        <v>427</v>
      </c>
      <c r="H3" s="560">
        <v>1041</v>
      </c>
      <c r="I3" s="563">
        <v>43254</v>
      </c>
    </row>
    <row r="4" spans="1:9" ht="27" thickBot="1" x14ac:dyDescent="0.45">
      <c r="A4" s="552" t="s">
        <v>260</v>
      </c>
      <c r="B4" s="554" t="s">
        <v>244</v>
      </c>
      <c r="C4" s="555" t="s">
        <v>68</v>
      </c>
      <c r="D4" s="553">
        <v>1195</v>
      </c>
      <c r="E4" s="553"/>
      <c r="F4" s="554" t="s">
        <v>22</v>
      </c>
      <c r="G4" s="555" t="s">
        <v>105</v>
      </c>
      <c r="H4" s="553">
        <v>897</v>
      </c>
      <c r="I4" s="556">
        <v>43324</v>
      </c>
    </row>
    <row r="5" spans="1:9" ht="27" thickBot="1" x14ac:dyDescent="0.45">
      <c r="A5" s="569" t="s">
        <v>261</v>
      </c>
      <c r="B5" s="570" t="s">
        <v>104</v>
      </c>
      <c r="C5" s="571" t="s">
        <v>103</v>
      </c>
      <c r="D5" s="572">
        <v>1184</v>
      </c>
      <c r="E5" s="572"/>
      <c r="F5" s="570" t="s">
        <v>137</v>
      </c>
      <c r="G5" s="571" t="s">
        <v>285</v>
      </c>
      <c r="H5" s="572">
        <v>1047</v>
      </c>
      <c r="I5" s="573">
        <v>43239</v>
      </c>
    </row>
    <row r="6" spans="1:9" ht="27" thickBot="1" x14ac:dyDescent="0.45">
      <c r="A6" s="564" t="s">
        <v>262</v>
      </c>
      <c r="B6" s="565" t="s">
        <v>252</v>
      </c>
      <c r="C6" s="566" t="s">
        <v>56</v>
      </c>
      <c r="D6" s="567">
        <v>1048</v>
      </c>
      <c r="E6" s="567"/>
      <c r="F6" s="565" t="s">
        <v>123</v>
      </c>
      <c r="G6" s="566" t="s">
        <v>124</v>
      </c>
      <c r="H6" s="567">
        <v>898</v>
      </c>
      <c r="I6" s="568">
        <v>43261</v>
      </c>
    </row>
    <row r="7" spans="1:9" ht="27" thickBot="1" x14ac:dyDescent="0.45">
      <c r="A7" s="574" t="s">
        <v>263</v>
      </c>
      <c r="B7" s="575" t="s">
        <v>300</v>
      </c>
      <c r="C7" s="576" t="s">
        <v>436</v>
      </c>
      <c r="D7" s="577">
        <v>1196</v>
      </c>
      <c r="E7" s="577"/>
      <c r="F7" s="575" t="s">
        <v>15</v>
      </c>
      <c r="G7" s="576" t="s">
        <v>436</v>
      </c>
      <c r="H7" s="577">
        <v>1048</v>
      </c>
      <c r="I7" s="578">
        <v>43289</v>
      </c>
    </row>
    <row r="8" spans="1:9" ht="27" thickBot="1" x14ac:dyDescent="0.45">
      <c r="A8" s="579" t="s">
        <v>264</v>
      </c>
      <c r="B8" s="580" t="s">
        <v>231</v>
      </c>
      <c r="C8" s="581" t="s">
        <v>73</v>
      </c>
      <c r="D8" s="582">
        <v>1192</v>
      </c>
      <c r="E8" s="582"/>
      <c r="F8" s="580" t="s">
        <v>61</v>
      </c>
      <c r="G8" s="581" t="s">
        <v>350</v>
      </c>
      <c r="H8" s="582">
        <v>1200</v>
      </c>
      <c r="I8" s="583">
        <v>43303</v>
      </c>
    </row>
    <row r="9" spans="1:9" ht="27" thickBot="1" x14ac:dyDescent="0.45">
      <c r="A9" s="588" t="s">
        <v>576</v>
      </c>
      <c r="B9" s="589"/>
      <c r="C9" s="590"/>
      <c r="D9" s="591"/>
      <c r="E9" s="591"/>
      <c r="F9" s="589"/>
      <c r="G9" s="590"/>
      <c r="H9" s="591"/>
      <c r="I9" s="592">
        <v>43338</v>
      </c>
    </row>
  </sheetData>
  <mergeCells count="3">
    <mergeCell ref="A1:H1"/>
    <mergeCell ref="B2:C2"/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workbookViewId="0">
      <selection activeCell="CB11" sqref="CB11"/>
    </sheetView>
  </sheetViews>
  <sheetFormatPr defaultRowHeight="15" x14ac:dyDescent="0.25"/>
  <cols>
    <col min="1" max="1" width="6.140625" style="1" bestFit="1" customWidth="1"/>
    <col min="2" max="2" width="11.28515625" customWidth="1"/>
    <col min="3" max="3" width="12" bestFit="1" customWidth="1"/>
    <col min="4" max="4" width="9.5703125" hidden="1" customWidth="1"/>
    <col min="5" max="5" width="10.5703125" hidden="1" customWidth="1"/>
    <col min="6" max="6" width="10" hidden="1" customWidth="1"/>
    <col min="7" max="7" width="0.28515625" hidden="1" customWidth="1"/>
    <col min="8" max="29" width="9.140625" hidden="1" customWidth="1"/>
    <col min="30" max="30" width="7.85546875" customWidth="1"/>
    <col min="31" max="32" width="9.140625" hidden="1" customWidth="1"/>
    <col min="33" max="33" width="7.85546875" customWidth="1"/>
    <col min="34" max="34" width="8.85546875" customWidth="1"/>
    <col min="35" max="36" width="6.7109375" bestFit="1" customWidth="1"/>
    <col min="37" max="37" width="8.140625" bestFit="1" customWidth="1"/>
    <col min="38" max="38" width="3.42578125" customWidth="1"/>
    <col min="39" max="39" width="6.85546875" customWidth="1"/>
    <col min="41" max="41" width="11.5703125" customWidth="1"/>
    <col min="42" max="67" width="0" hidden="1" customWidth="1"/>
    <col min="69" max="70" width="0" hidden="1" customWidth="1"/>
    <col min="71" max="71" width="9.7109375" customWidth="1"/>
    <col min="73" max="74" width="6.7109375" bestFit="1" customWidth="1"/>
    <col min="75" max="75" width="9" customWidth="1"/>
  </cols>
  <sheetData>
    <row r="1" spans="1:75" ht="18" x14ac:dyDescent="0.25">
      <c r="A1" s="746" t="s">
        <v>551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6"/>
      <c r="BB1" s="746"/>
      <c r="BC1" s="746"/>
      <c r="BD1" s="746"/>
      <c r="BE1" s="746"/>
      <c r="BF1" s="746"/>
      <c r="BG1" s="746"/>
      <c r="BH1" s="746"/>
      <c r="BI1" s="746"/>
      <c r="BJ1" s="746"/>
      <c r="BK1" s="746"/>
      <c r="BL1" s="746"/>
      <c r="BM1" s="746"/>
      <c r="BN1" s="746"/>
      <c r="BO1" s="746"/>
      <c r="BP1" s="746"/>
      <c r="BQ1" s="746"/>
      <c r="BR1" s="746"/>
      <c r="BS1" s="746"/>
      <c r="BT1" s="746"/>
      <c r="BU1" s="746"/>
      <c r="BV1" s="746"/>
      <c r="BW1" s="746"/>
    </row>
    <row r="2" spans="1:75" ht="20.25" x14ac:dyDescent="0.3">
      <c r="A2" s="747" t="s">
        <v>486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K2" s="747"/>
      <c r="AL2" s="747"/>
      <c r="AM2" s="747"/>
      <c r="AN2" s="747"/>
      <c r="AO2" s="747"/>
      <c r="AP2" s="747"/>
      <c r="AQ2" s="747"/>
      <c r="AR2" s="747"/>
      <c r="AS2" s="747"/>
      <c r="AT2" s="747"/>
      <c r="AU2" s="747"/>
      <c r="AV2" s="747"/>
      <c r="AW2" s="747"/>
      <c r="AX2" s="747"/>
      <c r="AY2" s="747"/>
      <c r="AZ2" s="747"/>
      <c r="BA2" s="747"/>
      <c r="BB2" s="747"/>
      <c r="BC2" s="747"/>
      <c r="BD2" s="747"/>
      <c r="BE2" s="747"/>
      <c r="BF2" s="747"/>
      <c r="BG2" s="747"/>
      <c r="BH2" s="747"/>
      <c r="BI2" s="747"/>
      <c r="BJ2" s="747"/>
      <c r="BK2" s="747"/>
      <c r="BL2" s="747"/>
      <c r="BM2" s="747"/>
      <c r="BN2" s="747"/>
      <c r="BO2" s="747"/>
      <c r="BP2" s="747"/>
      <c r="BQ2" s="747"/>
      <c r="BR2" s="747"/>
      <c r="BS2" s="747"/>
      <c r="BT2" s="747"/>
      <c r="BU2" s="747"/>
      <c r="BV2" s="747"/>
      <c r="BW2" s="747"/>
    </row>
    <row r="3" spans="1:75" ht="22.5" customHeight="1" x14ac:dyDescent="0.3">
      <c r="A3" s="748" t="s">
        <v>487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  <c r="AF3" s="748"/>
      <c r="AG3" s="748"/>
      <c r="AH3" s="748"/>
      <c r="AI3" s="748"/>
      <c r="AJ3" s="748"/>
      <c r="AK3" s="748"/>
      <c r="AL3" s="748"/>
      <c r="AM3" s="748"/>
      <c r="AN3" s="748"/>
      <c r="AO3" s="748"/>
      <c r="AP3" s="748"/>
      <c r="AQ3" s="748"/>
      <c r="AR3" s="748"/>
      <c r="AS3" s="748"/>
      <c r="AT3" s="748"/>
      <c r="AU3" s="748"/>
      <c r="AV3" s="748"/>
      <c r="AW3" s="748"/>
      <c r="AX3" s="748"/>
      <c r="AY3" s="748"/>
      <c r="AZ3" s="748"/>
      <c r="BA3" s="748"/>
      <c r="BB3" s="748"/>
      <c r="BC3" s="748"/>
      <c r="BD3" s="748"/>
      <c r="BE3" s="748"/>
      <c r="BF3" s="748"/>
      <c r="BG3" s="748"/>
      <c r="BH3" s="748"/>
      <c r="BI3" s="748"/>
      <c r="BJ3" s="748"/>
      <c r="BK3" s="748"/>
      <c r="BL3" s="748"/>
      <c r="BM3" s="748"/>
      <c r="BN3" s="748"/>
      <c r="BO3" s="748"/>
      <c r="BP3" s="748"/>
      <c r="BQ3" s="748"/>
      <c r="BR3" s="748"/>
      <c r="BS3" s="748"/>
      <c r="BT3" s="748"/>
      <c r="BU3" s="748"/>
      <c r="BV3" s="748"/>
      <c r="BW3" s="748"/>
    </row>
    <row r="4" spans="1:75" ht="36" customHeight="1" x14ac:dyDescent="0.25">
      <c r="A4" s="743" t="s">
        <v>473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  <c r="AX4" s="743"/>
      <c r="AY4" s="743"/>
      <c r="AZ4" s="743"/>
      <c r="BA4" s="743"/>
      <c r="BB4" s="743"/>
      <c r="BC4" s="743"/>
      <c r="BD4" s="743"/>
      <c r="BE4" s="743"/>
      <c r="BF4" s="743"/>
      <c r="BG4" s="743"/>
      <c r="BH4" s="743"/>
      <c r="BI4" s="743"/>
      <c r="BJ4" s="743"/>
      <c r="BK4" s="743"/>
      <c r="BL4" s="743"/>
      <c r="BM4" s="743"/>
      <c r="BN4" s="743"/>
      <c r="BO4" s="743"/>
      <c r="BP4" s="743"/>
      <c r="BQ4" s="743"/>
      <c r="BR4" s="743"/>
      <c r="BS4" s="743"/>
      <c r="BT4" s="743"/>
      <c r="BU4" s="743"/>
      <c r="BV4" s="743"/>
      <c r="BW4" s="743"/>
    </row>
    <row r="5" spans="1:75" ht="18.75" thickBot="1" x14ac:dyDescent="0.3">
      <c r="A5" s="744" t="s">
        <v>549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266"/>
      <c r="AM5" s="266"/>
      <c r="AN5" s="745" t="s">
        <v>550</v>
      </c>
      <c r="AO5" s="745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5"/>
      <c r="BD5" s="745"/>
      <c r="BE5" s="745"/>
      <c r="BF5" s="745"/>
      <c r="BG5" s="745"/>
      <c r="BH5" s="745"/>
      <c r="BI5" s="745"/>
      <c r="BJ5" s="745"/>
      <c r="BK5" s="745"/>
      <c r="BL5" s="745"/>
      <c r="BM5" s="745"/>
      <c r="BN5" s="745"/>
      <c r="BO5" s="745"/>
      <c r="BP5" s="745"/>
      <c r="BQ5" s="745"/>
      <c r="BR5" s="745"/>
      <c r="BS5" s="745"/>
      <c r="BT5" s="745"/>
      <c r="BU5" s="745"/>
      <c r="BV5" s="745"/>
      <c r="BW5" s="745"/>
    </row>
    <row r="6" spans="1:75" ht="45.75" customHeight="1" thickTop="1" thickBot="1" x14ac:dyDescent="0.3">
      <c r="A6" s="301" t="s">
        <v>485</v>
      </c>
      <c r="B6" s="302" t="s">
        <v>4</v>
      </c>
      <c r="C6" s="302" t="s">
        <v>5</v>
      </c>
      <c r="D6" s="303" t="s">
        <v>390</v>
      </c>
      <c r="E6" s="304" t="s">
        <v>410</v>
      </c>
      <c r="F6" s="303" t="s">
        <v>411</v>
      </c>
      <c r="G6" s="303" t="s">
        <v>391</v>
      </c>
      <c r="H6" s="303" t="s">
        <v>392</v>
      </c>
      <c r="I6" s="303" t="s">
        <v>412</v>
      </c>
      <c r="J6" s="303" t="s">
        <v>409</v>
      </c>
      <c r="K6" s="303" t="s">
        <v>393</v>
      </c>
      <c r="L6" s="303" t="s">
        <v>394</v>
      </c>
      <c r="M6" s="303" t="s">
        <v>395</v>
      </c>
      <c r="N6" s="303" t="s">
        <v>394</v>
      </c>
      <c r="O6" s="304" t="s">
        <v>396</v>
      </c>
      <c r="P6" s="303" t="s">
        <v>397</v>
      </c>
      <c r="Q6" s="303" t="s">
        <v>398</v>
      </c>
      <c r="R6" s="303" t="s">
        <v>399</v>
      </c>
      <c r="S6" s="303" t="s">
        <v>400</v>
      </c>
      <c r="T6" s="303" t="s">
        <v>401</v>
      </c>
      <c r="U6" s="303" t="s">
        <v>402</v>
      </c>
      <c r="V6" s="303" t="s">
        <v>403</v>
      </c>
      <c r="W6" s="303" t="s">
        <v>404</v>
      </c>
      <c r="X6" s="303" t="s">
        <v>405</v>
      </c>
      <c r="Y6" s="303" t="s">
        <v>406</v>
      </c>
      <c r="Z6" s="303" t="s">
        <v>402</v>
      </c>
      <c r="AA6" s="303" t="s">
        <v>406</v>
      </c>
      <c r="AB6" s="305" t="s">
        <v>407</v>
      </c>
      <c r="AC6" s="305" t="s">
        <v>408</v>
      </c>
      <c r="AD6" s="306" t="s">
        <v>7</v>
      </c>
      <c r="AE6" s="307" t="s">
        <v>8</v>
      </c>
      <c r="AF6" s="308" t="s">
        <v>266</v>
      </c>
      <c r="AG6" s="306" t="s">
        <v>9</v>
      </c>
      <c r="AH6" s="309" t="s">
        <v>172</v>
      </c>
      <c r="AI6" s="363" t="s">
        <v>415</v>
      </c>
      <c r="AJ6" s="363" t="s">
        <v>416</v>
      </c>
      <c r="AK6" s="364" t="s">
        <v>7</v>
      </c>
      <c r="AL6" s="267"/>
      <c r="AM6" s="301" t="s">
        <v>485</v>
      </c>
      <c r="AN6" s="310" t="s">
        <v>4</v>
      </c>
      <c r="AO6" s="302" t="s">
        <v>5</v>
      </c>
      <c r="AP6" s="303" t="s">
        <v>390</v>
      </c>
      <c r="AQ6" s="304" t="s">
        <v>410</v>
      </c>
      <c r="AR6" s="303" t="s">
        <v>411</v>
      </c>
      <c r="AS6" s="303" t="s">
        <v>391</v>
      </c>
      <c r="AT6" s="303" t="s">
        <v>392</v>
      </c>
      <c r="AU6" s="303" t="s">
        <v>412</v>
      </c>
      <c r="AV6" s="303" t="s">
        <v>409</v>
      </c>
      <c r="AW6" s="303" t="s">
        <v>393</v>
      </c>
      <c r="AX6" s="303" t="s">
        <v>394</v>
      </c>
      <c r="AY6" s="303" t="s">
        <v>395</v>
      </c>
      <c r="AZ6" s="303" t="s">
        <v>394</v>
      </c>
      <c r="BA6" s="304" t="s">
        <v>396</v>
      </c>
      <c r="BB6" s="303" t="s">
        <v>397</v>
      </c>
      <c r="BC6" s="303" t="s">
        <v>398</v>
      </c>
      <c r="BD6" s="303" t="s">
        <v>399</v>
      </c>
      <c r="BE6" s="303" t="s">
        <v>400</v>
      </c>
      <c r="BF6" s="303" t="s">
        <v>401</v>
      </c>
      <c r="BG6" s="303" t="s">
        <v>402</v>
      </c>
      <c r="BH6" s="303" t="s">
        <v>403</v>
      </c>
      <c r="BI6" s="303" t="s">
        <v>404</v>
      </c>
      <c r="BJ6" s="303" t="s">
        <v>405</v>
      </c>
      <c r="BK6" s="303" t="s">
        <v>406</v>
      </c>
      <c r="BL6" s="303" t="s">
        <v>402</v>
      </c>
      <c r="BM6" s="303" t="s">
        <v>406</v>
      </c>
      <c r="BN6" s="305" t="s">
        <v>407</v>
      </c>
      <c r="BO6" s="305" t="s">
        <v>408</v>
      </c>
      <c r="BP6" s="306" t="s">
        <v>7</v>
      </c>
      <c r="BQ6" s="307" t="s">
        <v>8</v>
      </c>
      <c r="BR6" s="308" t="s">
        <v>266</v>
      </c>
      <c r="BS6" s="306" t="s">
        <v>9</v>
      </c>
      <c r="BT6" s="311" t="s">
        <v>173</v>
      </c>
      <c r="BU6" s="312" t="s">
        <v>415</v>
      </c>
      <c r="BV6" s="312" t="s">
        <v>416</v>
      </c>
      <c r="BW6" s="312" t="s">
        <v>7</v>
      </c>
    </row>
    <row r="7" spans="1:75" ht="21" thickBot="1" x14ac:dyDescent="0.35">
      <c r="A7" s="355"/>
      <c r="B7" s="323"/>
      <c r="C7" s="323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294"/>
      <c r="AE7" s="295"/>
      <c r="AF7" s="295"/>
      <c r="AG7" s="296"/>
      <c r="AH7" s="329"/>
      <c r="AI7" s="298"/>
      <c r="AJ7" s="348"/>
      <c r="AK7" s="351"/>
      <c r="AL7" s="267"/>
      <c r="AM7" s="355"/>
      <c r="AN7" s="323"/>
      <c r="AO7" s="323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294"/>
      <c r="BQ7" s="295"/>
      <c r="BR7" s="295"/>
      <c r="BS7" s="296"/>
      <c r="BT7" s="329"/>
      <c r="BU7" s="299"/>
      <c r="BV7" s="299"/>
      <c r="BW7" s="351"/>
    </row>
    <row r="8" spans="1:75" ht="21" thickBot="1" x14ac:dyDescent="0.35">
      <c r="A8" s="355"/>
      <c r="B8" s="323"/>
      <c r="C8" s="324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294"/>
      <c r="AE8" s="295"/>
      <c r="AF8" s="295"/>
      <c r="AG8" s="296"/>
      <c r="AH8" s="329"/>
      <c r="AI8" s="298"/>
      <c r="AJ8" s="348"/>
      <c r="AK8" s="351"/>
      <c r="AL8" s="266"/>
      <c r="AM8" s="355"/>
      <c r="AN8" s="323"/>
      <c r="AO8" s="323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294"/>
      <c r="BQ8" s="295"/>
      <c r="BR8" s="295"/>
      <c r="BS8" s="296"/>
      <c r="BT8" s="329"/>
      <c r="BU8" s="299"/>
      <c r="BV8" s="299"/>
      <c r="BW8" s="351"/>
    </row>
    <row r="9" spans="1:75" ht="21" thickBot="1" x14ac:dyDescent="0.35">
      <c r="A9" s="355"/>
      <c r="B9" s="323"/>
      <c r="C9" s="323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294"/>
      <c r="AE9" s="295"/>
      <c r="AF9" s="295"/>
      <c r="AG9" s="296"/>
      <c r="AH9" s="329"/>
      <c r="AI9" s="298"/>
      <c r="AJ9" s="348"/>
      <c r="AK9" s="351"/>
      <c r="AL9" s="266"/>
      <c r="AM9" s="355"/>
      <c r="AN9" s="323"/>
      <c r="AO9" s="323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294"/>
      <c r="BQ9" s="295"/>
      <c r="BR9" s="295"/>
      <c r="BS9" s="296"/>
      <c r="BT9" s="329"/>
      <c r="BU9" s="299"/>
      <c r="BV9" s="299"/>
      <c r="BW9" s="351"/>
    </row>
    <row r="10" spans="1:75" ht="21" thickBot="1" x14ac:dyDescent="0.35">
      <c r="A10" s="355"/>
      <c r="B10" s="323"/>
      <c r="C10" s="323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294"/>
      <c r="AE10" s="295"/>
      <c r="AF10" s="295"/>
      <c r="AG10" s="296"/>
      <c r="AH10" s="329"/>
      <c r="AI10" s="298"/>
      <c r="AJ10" s="348"/>
      <c r="AK10" s="351"/>
      <c r="AL10" s="266"/>
      <c r="AM10" s="355"/>
      <c r="AN10" s="323"/>
      <c r="AO10" s="323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294"/>
      <c r="BQ10" s="295"/>
      <c r="BR10" s="295"/>
      <c r="BS10" s="296"/>
      <c r="BT10" s="329"/>
      <c r="BU10" s="348"/>
      <c r="BV10" s="348"/>
      <c r="BW10" s="351"/>
    </row>
    <row r="11" spans="1:75" ht="21" thickBot="1" x14ac:dyDescent="0.35">
      <c r="A11" s="355"/>
      <c r="B11" s="323"/>
      <c r="C11" s="323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294"/>
      <c r="AE11" s="295"/>
      <c r="AF11" s="295"/>
      <c r="AG11" s="296"/>
      <c r="AH11" s="329"/>
      <c r="AI11" s="298"/>
      <c r="AJ11" s="298"/>
      <c r="AK11" s="351"/>
      <c r="AL11" s="266"/>
      <c r="AM11" s="355"/>
      <c r="AN11" s="323"/>
      <c r="AO11" s="323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294"/>
      <c r="BQ11" s="295"/>
      <c r="BR11" s="295"/>
      <c r="BS11" s="296"/>
      <c r="BT11" s="329"/>
      <c r="BU11" s="299"/>
      <c r="BV11" s="299"/>
      <c r="BW11" s="351"/>
    </row>
    <row r="12" spans="1:75" ht="21" thickBot="1" x14ac:dyDescent="0.35">
      <c r="A12" s="355"/>
      <c r="B12" s="323"/>
      <c r="C12" s="323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294"/>
      <c r="AE12" s="295"/>
      <c r="AF12" s="295"/>
      <c r="AG12" s="296"/>
      <c r="AH12" s="329"/>
      <c r="AI12" s="298"/>
      <c r="AJ12" s="348"/>
      <c r="AK12" s="351"/>
      <c r="AL12" s="266"/>
      <c r="AM12" s="355"/>
      <c r="AN12" s="323"/>
      <c r="AO12" s="323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294"/>
      <c r="BQ12" s="295"/>
      <c r="BR12" s="295"/>
      <c r="BS12" s="296"/>
      <c r="BT12" s="329"/>
      <c r="BU12" s="299"/>
      <c r="BV12" s="299"/>
      <c r="BW12" s="351"/>
    </row>
    <row r="13" spans="1:75" ht="21" thickBot="1" x14ac:dyDescent="0.35">
      <c r="A13" s="355"/>
      <c r="B13" s="323"/>
      <c r="C13" s="323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294"/>
      <c r="AE13" s="295"/>
      <c r="AF13" s="295"/>
      <c r="AG13" s="296"/>
      <c r="AH13" s="329"/>
      <c r="AI13" s="298"/>
      <c r="AJ13" s="348"/>
      <c r="AK13" s="351"/>
      <c r="AL13" s="266"/>
      <c r="AM13" s="355"/>
      <c r="AN13" s="323"/>
      <c r="AO13" s="323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294"/>
      <c r="BQ13" s="295"/>
      <c r="BR13" s="295"/>
      <c r="BS13" s="296"/>
      <c r="BT13" s="329"/>
      <c r="BU13" s="299"/>
      <c r="BV13" s="299"/>
      <c r="BW13" s="351"/>
    </row>
    <row r="14" spans="1:75" ht="21" thickBot="1" x14ac:dyDescent="0.35">
      <c r="A14" s="355"/>
      <c r="B14" s="323"/>
      <c r="C14" s="323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294"/>
      <c r="AE14" s="295"/>
      <c r="AF14" s="295"/>
      <c r="AG14" s="296"/>
      <c r="AH14" s="329"/>
      <c r="AI14" s="298"/>
      <c r="AJ14" s="348"/>
      <c r="AK14" s="351"/>
      <c r="AL14" s="266"/>
      <c r="AM14" s="355"/>
      <c r="AN14" s="323"/>
      <c r="AO14" s="323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294"/>
      <c r="BQ14" s="295"/>
      <c r="BR14" s="295"/>
      <c r="BS14" s="296"/>
      <c r="BT14" s="329"/>
      <c r="BU14" s="299"/>
      <c r="BV14" s="299"/>
      <c r="BW14" s="351"/>
    </row>
    <row r="15" spans="1:75" ht="21" thickBot="1" x14ac:dyDescent="0.35">
      <c r="A15" s="355"/>
      <c r="B15" s="323"/>
      <c r="C15" s="323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294"/>
      <c r="AE15" s="295"/>
      <c r="AF15" s="295"/>
      <c r="AG15" s="296"/>
      <c r="AH15" s="329"/>
      <c r="AI15" s="298"/>
      <c r="AJ15" s="298"/>
      <c r="AK15" s="351"/>
      <c r="AL15" s="266"/>
      <c r="AM15" s="355"/>
      <c r="AN15" s="323"/>
      <c r="AO15" s="323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6"/>
      <c r="BM15" s="325"/>
      <c r="BN15" s="325"/>
      <c r="BO15" s="325"/>
      <c r="BP15" s="294"/>
      <c r="BQ15" s="295"/>
      <c r="BR15" s="295"/>
      <c r="BS15" s="296"/>
      <c r="BT15" s="329"/>
      <c r="BU15" s="299"/>
      <c r="BV15" s="299"/>
      <c r="BW15" s="351"/>
    </row>
    <row r="16" spans="1:75" ht="21" thickBot="1" x14ac:dyDescent="0.35">
      <c r="A16" s="355"/>
      <c r="B16" s="323"/>
      <c r="C16" s="323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294"/>
      <c r="AE16" s="295"/>
      <c r="AF16" s="295"/>
      <c r="AG16" s="296"/>
      <c r="AH16" s="329"/>
      <c r="AI16" s="298"/>
      <c r="AJ16" s="348"/>
      <c r="AK16" s="351"/>
      <c r="AL16" s="266"/>
      <c r="AM16" s="355"/>
      <c r="AN16" s="323"/>
      <c r="AO16" s="324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294"/>
      <c r="BQ16" s="295"/>
      <c r="BR16" s="295"/>
      <c r="BS16" s="296"/>
      <c r="BT16" s="329"/>
      <c r="BU16" s="299"/>
      <c r="BV16" s="299"/>
      <c r="BW16" s="351"/>
    </row>
    <row r="17" spans="1:75" ht="21" thickBot="1" x14ac:dyDescent="0.35">
      <c r="A17" s="355"/>
      <c r="B17" s="323"/>
      <c r="C17" s="323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294"/>
      <c r="AE17" s="295"/>
      <c r="AF17" s="295"/>
      <c r="AG17" s="296"/>
      <c r="AH17" s="329"/>
      <c r="AI17" s="298"/>
      <c r="AJ17" s="348"/>
      <c r="AK17" s="351"/>
      <c r="AL17" s="266"/>
      <c r="AM17" s="355"/>
      <c r="AN17" s="323"/>
      <c r="AO17" s="323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294"/>
      <c r="BQ17" s="295"/>
      <c r="BR17" s="295"/>
      <c r="BS17" s="296"/>
      <c r="BT17" s="329"/>
      <c r="BU17" s="299"/>
      <c r="BV17" s="299"/>
      <c r="BW17" s="351"/>
    </row>
    <row r="18" spans="1:75" ht="21" thickBot="1" x14ac:dyDescent="0.35">
      <c r="A18" s="355"/>
      <c r="B18" s="323"/>
      <c r="C18" s="323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294"/>
      <c r="AE18" s="295"/>
      <c r="AF18" s="295"/>
      <c r="AG18" s="296"/>
      <c r="AH18" s="329"/>
      <c r="AI18" s="298"/>
      <c r="AJ18" s="348"/>
      <c r="AK18" s="351"/>
      <c r="AL18" s="266"/>
      <c r="AM18" s="355"/>
      <c r="AN18" s="323"/>
      <c r="AO18" s="323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294"/>
      <c r="BQ18" s="295"/>
      <c r="BR18" s="295"/>
      <c r="BS18" s="296"/>
      <c r="BT18" s="329"/>
      <c r="BU18" s="299"/>
      <c r="BV18" s="299"/>
      <c r="BW18" s="351"/>
    </row>
    <row r="19" spans="1:75" ht="21" thickBot="1" x14ac:dyDescent="0.35">
      <c r="A19" s="355"/>
      <c r="B19" s="323"/>
      <c r="C19" s="323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294"/>
      <c r="AE19" s="295"/>
      <c r="AF19" s="295"/>
      <c r="AG19" s="296"/>
      <c r="AH19" s="329"/>
      <c r="AI19" s="298"/>
      <c r="AJ19" s="348"/>
      <c r="AK19" s="351"/>
      <c r="AL19" s="266"/>
      <c r="AM19" s="355"/>
      <c r="AN19" s="323"/>
      <c r="AO19" s="323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294"/>
      <c r="BQ19" s="295"/>
      <c r="BR19" s="295"/>
      <c r="BS19" s="296"/>
      <c r="BT19" s="329"/>
      <c r="BU19" s="299"/>
      <c r="BV19" s="299"/>
      <c r="BW19" s="351"/>
    </row>
    <row r="20" spans="1:75" ht="21" thickBot="1" x14ac:dyDescent="0.35">
      <c r="A20" s="355"/>
      <c r="B20" s="323"/>
      <c r="C20" s="323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294"/>
      <c r="AE20" s="295"/>
      <c r="AF20" s="295"/>
      <c r="AG20" s="296"/>
      <c r="AH20" s="329"/>
      <c r="AI20" s="298"/>
      <c r="AJ20" s="348"/>
      <c r="AK20" s="351"/>
      <c r="AL20" s="266"/>
      <c r="AM20" s="355"/>
      <c r="AN20" s="323"/>
      <c r="AO20" s="323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294"/>
      <c r="BQ20" s="295"/>
      <c r="BR20" s="295"/>
      <c r="BS20" s="296"/>
      <c r="BT20" s="329"/>
      <c r="BU20" s="299"/>
      <c r="BV20" s="299"/>
      <c r="BW20" s="351"/>
    </row>
    <row r="21" spans="1:75" ht="21" thickBot="1" x14ac:dyDescent="0.35">
      <c r="A21" s="355"/>
      <c r="B21" s="323"/>
      <c r="C21" s="323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294"/>
      <c r="AE21" s="295"/>
      <c r="AF21" s="295"/>
      <c r="AG21" s="296"/>
      <c r="AH21" s="329"/>
      <c r="AI21" s="298"/>
      <c r="AJ21" s="348"/>
      <c r="AK21" s="351"/>
      <c r="AL21" s="266"/>
      <c r="AM21" s="355"/>
      <c r="AN21" s="323"/>
      <c r="AO21" s="323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294"/>
      <c r="BQ21" s="295"/>
      <c r="BR21" s="295"/>
      <c r="BS21" s="296"/>
      <c r="BT21" s="329"/>
      <c r="BU21" s="298"/>
      <c r="BV21" s="348"/>
      <c r="BW21" s="351"/>
    </row>
    <row r="22" spans="1:75" ht="21" thickBot="1" x14ac:dyDescent="0.35">
      <c r="A22" s="355"/>
      <c r="B22" s="372"/>
      <c r="C22" s="373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5"/>
      <c r="AC22" s="375"/>
      <c r="AD22" s="376"/>
      <c r="AE22" s="377"/>
      <c r="AF22" s="377"/>
      <c r="AG22" s="378"/>
      <c r="AH22" s="379"/>
      <c r="AI22" s="298"/>
      <c r="AJ22" s="348"/>
      <c r="AK22" s="351"/>
      <c r="AL22" s="266"/>
      <c r="AM22" s="353"/>
      <c r="AN22" s="323"/>
      <c r="AO22" s="324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294"/>
      <c r="BQ22" s="295"/>
      <c r="BR22" s="295"/>
      <c r="BS22" s="296"/>
      <c r="BT22" s="329"/>
      <c r="BU22" s="299"/>
      <c r="BV22" s="299"/>
      <c r="BW22" s="351"/>
    </row>
    <row r="23" spans="1:75" ht="21" thickBot="1" x14ac:dyDescent="0.35">
      <c r="A23" s="365"/>
      <c r="B23" s="332"/>
      <c r="C23" s="333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5"/>
      <c r="AC23" s="335"/>
      <c r="AD23" s="336"/>
      <c r="AE23" s="337"/>
      <c r="AF23" s="337"/>
      <c r="AG23" s="338"/>
      <c r="AH23" s="339"/>
      <c r="AI23" s="298"/>
      <c r="AJ23" s="348"/>
      <c r="AK23" s="351"/>
      <c r="AL23" s="266"/>
      <c r="AM23" s="300"/>
      <c r="AN23" s="323"/>
      <c r="AO23" s="323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6"/>
      <c r="BM23" s="325"/>
      <c r="BN23" s="325"/>
      <c r="BO23" s="325"/>
      <c r="BP23" s="294"/>
      <c r="BQ23" s="295"/>
      <c r="BR23" s="295"/>
      <c r="BS23" s="296"/>
      <c r="BT23" s="297"/>
      <c r="BU23" s="299"/>
      <c r="BV23" s="299"/>
      <c r="BW23" s="351"/>
    </row>
    <row r="24" spans="1:75" ht="21" thickBot="1" x14ac:dyDescent="0.35">
      <c r="A24" s="380"/>
      <c r="B24" s="340"/>
      <c r="C24" s="324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294"/>
      <c r="AE24" s="295"/>
      <c r="AF24" s="295"/>
      <c r="AG24" s="296"/>
      <c r="AH24" s="297"/>
      <c r="AI24" s="298"/>
      <c r="AJ24" s="348"/>
      <c r="AK24" s="351"/>
      <c r="AL24" s="266"/>
      <c r="AM24" s="367"/>
      <c r="AN24" s="323"/>
      <c r="AO24" s="323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6"/>
      <c r="BM24" s="325"/>
      <c r="BN24" s="325"/>
      <c r="BO24" s="325"/>
      <c r="BP24" s="294"/>
      <c r="BQ24" s="295"/>
      <c r="BR24" s="295"/>
      <c r="BS24" s="296"/>
      <c r="BT24" s="297"/>
      <c r="BU24" s="299"/>
      <c r="BV24" s="299"/>
      <c r="BW24" s="351"/>
    </row>
    <row r="25" spans="1:75" ht="21" thickBot="1" x14ac:dyDescent="0.35">
      <c r="A25" s="357"/>
      <c r="B25" s="340"/>
      <c r="C25" s="323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294"/>
      <c r="AE25" s="295"/>
      <c r="AF25" s="295"/>
      <c r="AG25" s="296"/>
      <c r="AH25" s="297"/>
      <c r="AI25" s="298"/>
      <c r="AJ25" s="348"/>
      <c r="AK25" s="351"/>
      <c r="AL25" s="266"/>
      <c r="AM25" s="355"/>
      <c r="AN25" s="323"/>
      <c r="AO25" s="323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294"/>
      <c r="BQ25" s="295"/>
      <c r="BR25" s="295"/>
      <c r="BS25" s="296"/>
      <c r="BT25" s="297"/>
      <c r="BU25" s="298"/>
      <c r="BV25" s="348"/>
      <c r="BW25" s="351"/>
    </row>
    <row r="26" spans="1:75" ht="21" thickBot="1" x14ac:dyDescent="0.35">
      <c r="A26" s="380"/>
      <c r="B26" s="340"/>
      <c r="C26" s="323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294"/>
      <c r="AE26" s="295"/>
      <c r="AF26" s="295"/>
      <c r="AG26" s="296"/>
      <c r="AH26" s="297"/>
      <c r="AI26" s="298"/>
      <c r="AJ26" s="348"/>
      <c r="AK26" s="351"/>
      <c r="AL26" s="266"/>
      <c r="AM26" s="367"/>
      <c r="AN26" s="323"/>
      <c r="AO26" s="323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294"/>
      <c r="BQ26" s="295"/>
      <c r="BR26" s="295"/>
      <c r="BS26" s="296"/>
      <c r="BT26" s="297"/>
      <c r="BU26" s="299"/>
      <c r="BV26" s="299"/>
      <c r="BW26" s="351"/>
    </row>
    <row r="27" spans="1:75" ht="21" thickBot="1" x14ac:dyDescent="0.35">
      <c r="A27" s="380"/>
      <c r="B27" s="340"/>
      <c r="C27" s="324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294"/>
      <c r="AE27" s="295"/>
      <c r="AF27" s="295"/>
      <c r="AG27" s="296"/>
      <c r="AH27" s="297"/>
      <c r="AI27" s="298"/>
      <c r="AJ27" s="348"/>
      <c r="AK27" s="351"/>
      <c r="AL27" s="266"/>
      <c r="AM27" s="300"/>
      <c r="AN27" s="323"/>
      <c r="AO27" s="323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294"/>
      <c r="BQ27" s="295"/>
      <c r="BR27" s="295"/>
      <c r="BS27" s="296"/>
      <c r="BT27" s="297"/>
      <c r="BU27" s="299"/>
      <c r="BV27" s="299"/>
      <c r="BW27" s="351"/>
    </row>
    <row r="28" spans="1:75" ht="21" thickBot="1" x14ac:dyDescent="0.35">
      <c r="A28" s="366"/>
      <c r="B28" s="340"/>
      <c r="C28" s="323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294"/>
      <c r="AE28" s="295"/>
      <c r="AF28" s="295"/>
      <c r="AG28" s="296"/>
      <c r="AH28" s="297"/>
      <c r="AI28" s="298"/>
      <c r="AJ28" s="348"/>
      <c r="AK28" s="351"/>
      <c r="AL28" s="266"/>
      <c r="AM28" s="300"/>
      <c r="AN28" s="323"/>
      <c r="AO28" s="323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294"/>
      <c r="BQ28" s="295"/>
      <c r="BR28" s="295"/>
      <c r="BS28" s="296"/>
      <c r="BT28" s="297"/>
      <c r="BU28" s="298"/>
      <c r="BV28" s="348"/>
      <c r="BW28" s="351"/>
    </row>
    <row r="29" spans="1:75" ht="21" thickBot="1" x14ac:dyDescent="0.35">
      <c r="A29" s="380"/>
      <c r="B29" s="340"/>
      <c r="C29" s="323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294"/>
      <c r="AE29" s="295"/>
      <c r="AF29" s="295"/>
      <c r="AG29" s="296"/>
      <c r="AH29" s="297"/>
      <c r="AI29" s="298"/>
      <c r="AJ29" s="348"/>
      <c r="AK29" s="351"/>
      <c r="AL29" s="266"/>
      <c r="AM29" s="300"/>
      <c r="AN29" s="323"/>
      <c r="AO29" s="323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6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294"/>
      <c r="BQ29" s="295"/>
      <c r="BR29" s="295"/>
      <c r="BS29" s="296"/>
      <c r="BT29" s="297"/>
      <c r="BU29" s="299"/>
      <c r="BV29" s="299"/>
      <c r="BW29" s="351"/>
    </row>
    <row r="30" spans="1:75" ht="21" thickBot="1" x14ac:dyDescent="0.35">
      <c r="A30" s="380"/>
      <c r="B30" s="340"/>
      <c r="C30" s="323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294"/>
      <c r="AE30" s="295"/>
      <c r="AF30" s="295"/>
      <c r="AG30" s="296"/>
      <c r="AH30" s="297"/>
      <c r="AI30" s="298"/>
      <c r="AJ30" s="348"/>
      <c r="AK30" s="351"/>
      <c r="AL30" s="266"/>
      <c r="AM30" s="367"/>
      <c r="AN30" s="323"/>
      <c r="AO30" s="323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7"/>
      <c r="BI30" s="325"/>
      <c r="BJ30" s="325"/>
      <c r="BK30" s="325"/>
      <c r="BL30" s="325"/>
      <c r="BM30" s="325"/>
      <c r="BN30" s="325"/>
      <c r="BO30" s="325"/>
      <c r="BP30" s="294"/>
      <c r="BQ30" s="295"/>
      <c r="BR30" s="295"/>
      <c r="BS30" s="296"/>
      <c r="BT30" s="297"/>
      <c r="BU30" s="299"/>
      <c r="BV30" s="299"/>
      <c r="BW30" s="351"/>
    </row>
    <row r="31" spans="1:75" ht="21" thickBot="1" x14ac:dyDescent="0.35">
      <c r="A31" s="357"/>
      <c r="B31" s="340"/>
      <c r="C31" s="324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294"/>
      <c r="AE31" s="295"/>
      <c r="AF31" s="295"/>
      <c r="AG31" s="296"/>
      <c r="AH31" s="297"/>
      <c r="AI31" s="298"/>
      <c r="AJ31" s="298"/>
      <c r="AK31" s="351"/>
      <c r="AL31" s="266"/>
      <c r="AM31" s="367"/>
      <c r="AN31" s="323"/>
      <c r="AO31" s="323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294"/>
      <c r="BQ31" s="295"/>
      <c r="BR31" s="295"/>
      <c r="BS31" s="296"/>
      <c r="BT31" s="297"/>
      <c r="BU31" s="298"/>
      <c r="BV31" s="348"/>
      <c r="BW31" s="351"/>
    </row>
    <row r="32" spans="1:75" ht="21" thickBot="1" x14ac:dyDescent="0.35">
      <c r="A32" s="380"/>
      <c r="B32" s="340"/>
      <c r="C32" s="323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294"/>
      <c r="AE32" s="295"/>
      <c r="AF32" s="295"/>
      <c r="AG32" s="296"/>
      <c r="AH32" s="297"/>
      <c r="AI32" s="298"/>
      <c r="AJ32" s="348"/>
      <c r="AK32" s="351"/>
      <c r="AL32" s="266"/>
      <c r="AM32" s="300"/>
      <c r="AN32" s="323"/>
      <c r="AO32" s="323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6"/>
      <c r="BG32" s="325"/>
      <c r="BH32" s="325"/>
      <c r="BI32" s="325"/>
      <c r="BJ32" s="325"/>
      <c r="BK32" s="325"/>
      <c r="BL32" s="325"/>
      <c r="BM32" s="325"/>
      <c r="BN32" s="325"/>
      <c r="BO32" s="325"/>
      <c r="BP32" s="294"/>
      <c r="BQ32" s="295"/>
      <c r="BR32" s="295"/>
      <c r="BS32" s="296"/>
      <c r="BT32" s="297"/>
      <c r="BU32" s="298"/>
      <c r="BV32" s="348"/>
      <c r="BW32" s="351"/>
    </row>
    <row r="33" spans="1:75" ht="21" thickBot="1" x14ac:dyDescent="0.35">
      <c r="A33" s="380"/>
      <c r="B33" s="340"/>
      <c r="C33" s="323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294"/>
      <c r="AE33" s="295"/>
      <c r="AF33" s="295"/>
      <c r="AG33" s="296"/>
      <c r="AH33" s="297"/>
      <c r="AI33" s="298"/>
      <c r="AJ33" s="348"/>
      <c r="AK33" s="351"/>
      <c r="AL33" s="266"/>
      <c r="AM33" s="7"/>
      <c r="AN33" s="323"/>
      <c r="AO33" s="323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294"/>
      <c r="BQ33" s="295"/>
      <c r="BR33" s="295"/>
      <c r="BS33" s="296"/>
      <c r="BT33" s="297"/>
      <c r="BU33" s="298"/>
      <c r="BV33" s="348"/>
      <c r="BW33" s="351"/>
    </row>
    <row r="34" spans="1:75" ht="21" thickBot="1" x14ac:dyDescent="0.35">
      <c r="A34" s="366"/>
      <c r="B34" s="340"/>
      <c r="C34" s="323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294"/>
      <c r="AE34" s="295"/>
      <c r="AF34" s="295"/>
      <c r="AG34" s="296"/>
      <c r="AH34" s="297"/>
      <c r="AI34" s="298"/>
      <c r="AJ34" s="348"/>
      <c r="AK34" s="351"/>
      <c r="AL34" s="267"/>
      <c r="AM34" s="367"/>
      <c r="AN34" s="323"/>
      <c r="AO34" s="323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6"/>
      <c r="BM34" s="325"/>
      <c r="BN34" s="325"/>
      <c r="BO34" s="325"/>
      <c r="BP34" s="294"/>
      <c r="BQ34" s="295"/>
      <c r="BR34" s="295"/>
      <c r="BS34" s="296"/>
      <c r="BT34" s="297"/>
      <c r="BU34" s="299"/>
      <c r="BV34" s="299"/>
      <c r="BW34" s="351"/>
    </row>
    <row r="35" spans="1:75" ht="21" thickBot="1" x14ac:dyDescent="0.35">
      <c r="A35" s="380"/>
      <c r="B35" s="340"/>
      <c r="C35" s="323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294"/>
      <c r="AE35" s="295"/>
      <c r="AF35" s="295"/>
      <c r="AG35" s="296"/>
      <c r="AH35" s="297"/>
      <c r="AI35" s="298"/>
      <c r="AJ35" s="348"/>
      <c r="AK35" s="351"/>
      <c r="AL35" s="267"/>
      <c r="AM35" s="7"/>
      <c r="AN35" s="323"/>
      <c r="AO35" s="323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50"/>
      <c r="BU35" s="299"/>
      <c r="BV35" s="299"/>
      <c r="BW35" s="352"/>
    </row>
    <row r="36" spans="1:75" ht="21" thickBot="1" x14ac:dyDescent="0.35">
      <c r="A36" s="356"/>
      <c r="B36" s="340"/>
      <c r="C36" s="323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294"/>
      <c r="AE36" s="295"/>
      <c r="AF36" s="295"/>
      <c r="AG36" s="296"/>
      <c r="AH36" s="297"/>
      <c r="AI36" s="298"/>
      <c r="AJ36" s="348"/>
      <c r="AK36" s="351"/>
      <c r="AL36" s="267"/>
      <c r="AM36" s="7"/>
      <c r="AN36" s="323"/>
      <c r="AO36" s="323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294"/>
      <c r="BQ36" s="295"/>
      <c r="BR36" s="295"/>
      <c r="BS36" s="296"/>
      <c r="BT36" s="297"/>
      <c r="BU36" s="298"/>
      <c r="BV36" s="348"/>
      <c r="BW36" s="351"/>
    </row>
    <row r="37" spans="1:75" ht="21" thickBot="1" x14ac:dyDescent="0.35">
      <c r="A37" s="356"/>
      <c r="B37" s="340"/>
      <c r="C37" s="323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294"/>
      <c r="AE37" s="295"/>
      <c r="AF37" s="295"/>
      <c r="AG37" s="296"/>
      <c r="AH37" s="297"/>
      <c r="AI37" s="298"/>
      <c r="AJ37" s="348"/>
      <c r="AK37" s="351"/>
      <c r="AL37" s="267"/>
      <c r="AM37" s="7"/>
      <c r="AN37" s="323"/>
      <c r="AO37" s="323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294"/>
      <c r="BQ37" s="295"/>
      <c r="BR37" s="295"/>
      <c r="BS37" s="296"/>
      <c r="BT37" s="297"/>
      <c r="BU37" s="298"/>
      <c r="BV37" s="348"/>
      <c r="BW37" s="351"/>
    </row>
    <row r="38" spans="1:75" ht="21" thickBot="1" x14ac:dyDescent="0.35">
      <c r="A38" s="356"/>
      <c r="B38" s="340"/>
      <c r="C38" s="323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294"/>
      <c r="AE38" s="295"/>
      <c r="AF38" s="295"/>
      <c r="AG38" s="296"/>
      <c r="AH38" s="297"/>
      <c r="AI38" s="298"/>
      <c r="AJ38" s="348"/>
      <c r="AK38" s="351"/>
      <c r="AL38" s="267"/>
      <c r="AM38" s="289"/>
      <c r="AN38" s="323"/>
      <c r="AO38" s="323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294"/>
      <c r="BQ38" s="295"/>
      <c r="BR38" s="295"/>
      <c r="BS38" s="296"/>
      <c r="BT38" s="297"/>
      <c r="BU38" s="298"/>
      <c r="BV38" s="348"/>
      <c r="BW38" s="351"/>
    </row>
    <row r="39" spans="1:75" ht="21" thickBot="1" x14ac:dyDescent="0.35">
      <c r="A39" s="356"/>
      <c r="B39" s="340"/>
      <c r="C39" s="323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294"/>
      <c r="AE39" s="295"/>
      <c r="AF39" s="295"/>
      <c r="AG39" s="296"/>
      <c r="AH39" s="297"/>
      <c r="AI39" s="298"/>
      <c r="AJ39" s="348"/>
      <c r="AK39" s="351"/>
      <c r="AL39" s="267"/>
      <c r="AM39" s="7"/>
      <c r="AN39" s="323"/>
      <c r="AO39" s="323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294"/>
      <c r="BQ39" s="295"/>
      <c r="BR39" s="295"/>
      <c r="BS39" s="296"/>
      <c r="BT39" s="297"/>
      <c r="BU39" s="298"/>
      <c r="BV39" s="348"/>
      <c r="BW39" s="351"/>
    </row>
    <row r="40" spans="1:75" ht="21" thickBot="1" x14ac:dyDescent="0.35">
      <c r="A40" s="356"/>
      <c r="B40" s="340"/>
      <c r="C40" s="323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294"/>
      <c r="AE40" s="295"/>
      <c r="AF40" s="295"/>
      <c r="AG40" s="296"/>
      <c r="AH40" s="297"/>
      <c r="AI40" s="298"/>
      <c r="AJ40" s="348"/>
      <c r="AK40" s="351"/>
      <c r="AL40" s="267"/>
      <c r="AM40" s="7"/>
      <c r="AN40" s="323"/>
      <c r="AO40" s="323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294"/>
      <c r="BQ40" s="295"/>
      <c r="BR40" s="295"/>
      <c r="BS40" s="296"/>
      <c r="BT40" s="297"/>
      <c r="BU40" s="298"/>
      <c r="BV40" s="348"/>
      <c r="BW40" s="351"/>
    </row>
    <row r="41" spans="1:75" ht="21" thickBot="1" x14ac:dyDescent="0.35">
      <c r="A41" s="365"/>
      <c r="B41" s="340"/>
      <c r="C41" s="323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294"/>
      <c r="AE41" s="295"/>
      <c r="AF41" s="295"/>
      <c r="AG41" s="296"/>
      <c r="AH41" s="297"/>
      <c r="AI41" s="298"/>
      <c r="AJ41" s="348"/>
      <c r="AK41" s="351"/>
      <c r="AL41" s="267"/>
      <c r="AM41" s="7"/>
      <c r="AN41" s="323"/>
      <c r="AO41" s="323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294"/>
      <c r="BQ41" s="295"/>
      <c r="BR41" s="295"/>
      <c r="BS41" s="296"/>
      <c r="BT41" s="297"/>
      <c r="BU41" s="298"/>
      <c r="BV41" s="348"/>
      <c r="BW41" s="351"/>
    </row>
    <row r="42" spans="1:75" ht="21" thickBot="1" x14ac:dyDescent="0.35">
      <c r="A42" s="356"/>
      <c r="B42" s="340"/>
      <c r="C42" s="323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294"/>
      <c r="AE42" s="295"/>
      <c r="AF42" s="295"/>
      <c r="AG42" s="296"/>
      <c r="AH42" s="297"/>
      <c r="AI42" s="298"/>
      <c r="AJ42" s="348"/>
      <c r="AK42" s="351"/>
      <c r="AL42" s="267"/>
      <c r="AM42" s="7"/>
      <c r="AN42" s="323"/>
      <c r="AO42" s="323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294"/>
      <c r="BQ42" s="295"/>
      <c r="BR42" s="295"/>
      <c r="BS42" s="296"/>
      <c r="BT42" s="297"/>
      <c r="BU42" s="298"/>
      <c r="BV42" s="348"/>
      <c r="BW42" s="351"/>
    </row>
    <row r="43" spans="1:75" ht="21" thickBot="1" x14ac:dyDescent="0.35">
      <c r="A43" s="356"/>
      <c r="B43" s="340"/>
      <c r="C43" s="323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294"/>
      <c r="AE43" s="295"/>
      <c r="AF43" s="295"/>
      <c r="AG43" s="296"/>
      <c r="AH43" s="297"/>
      <c r="AI43" s="298"/>
      <c r="AJ43" s="348"/>
      <c r="AK43" s="351"/>
      <c r="AL43" s="267"/>
      <c r="AM43" s="7"/>
      <c r="AN43" s="323"/>
      <c r="AO43" s="323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294"/>
      <c r="BQ43" s="295"/>
      <c r="BR43" s="295"/>
      <c r="BS43" s="296"/>
      <c r="BT43" s="297"/>
      <c r="BU43" s="298"/>
      <c r="BV43" s="348"/>
      <c r="BW43" s="351"/>
    </row>
    <row r="44" spans="1:75" ht="21" thickBot="1" x14ac:dyDescent="0.35">
      <c r="A44" s="365"/>
      <c r="B44" s="340"/>
      <c r="C44" s="323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294"/>
      <c r="AE44" s="295"/>
      <c r="AF44" s="295"/>
      <c r="AG44" s="296"/>
      <c r="AH44" s="297"/>
      <c r="AI44" s="298"/>
      <c r="AJ44" s="348"/>
      <c r="AK44" s="351"/>
      <c r="AL44" s="267"/>
      <c r="AM44" s="7"/>
      <c r="AN44" s="323"/>
      <c r="AO44" s="323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294"/>
      <c r="BQ44" s="295"/>
      <c r="BR44" s="295"/>
      <c r="BS44" s="296"/>
      <c r="BT44" s="297"/>
      <c r="BU44" s="298"/>
      <c r="BV44" s="348"/>
      <c r="BW44" s="352"/>
    </row>
    <row r="45" spans="1:75" ht="21" thickBot="1" x14ac:dyDescent="0.35">
      <c r="A45" s="356"/>
      <c r="B45" s="340"/>
      <c r="C45" s="323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294"/>
      <c r="AE45" s="295"/>
      <c r="AF45" s="295"/>
      <c r="AG45" s="296"/>
      <c r="AH45" s="297"/>
      <c r="AI45" s="298"/>
      <c r="AJ45" s="298"/>
      <c r="AK45" s="351"/>
      <c r="AL45" s="267"/>
      <c r="AM45" s="289"/>
      <c r="AN45" s="323"/>
      <c r="AO45" s="323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294"/>
      <c r="BQ45" s="295"/>
      <c r="BR45" s="295"/>
      <c r="BS45" s="296"/>
      <c r="BT45" s="297"/>
      <c r="BU45" s="298"/>
      <c r="BV45" s="348"/>
      <c r="BW45" s="351"/>
    </row>
    <row r="46" spans="1:75" ht="21" thickBot="1" x14ac:dyDescent="0.35">
      <c r="A46" s="365"/>
      <c r="B46" s="340"/>
      <c r="C46" s="323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294"/>
      <c r="AE46" s="295"/>
      <c r="AF46" s="295"/>
      <c r="AG46" s="296"/>
      <c r="AH46" s="297"/>
      <c r="AI46" s="298"/>
      <c r="AJ46" s="348"/>
      <c r="AK46" s="351"/>
      <c r="AL46" s="267"/>
      <c r="AM46" s="289"/>
      <c r="AN46" s="323"/>
      <c r="AO46" s="323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294"/>
      <c r="BQ46" s="295"/>
      <c r="BR46" s="295"/>
      <c r="BS46" s="296"/>
      <c r="BT46" s="297"/>
      <c r="BU46" s="298"/>
      <c r="BV46" s="348"/>
      <c r="BW46" s="351"/>
    </row>
    <row r="47" spans="1:75" ht="21" thickBot="1" x14ac:dyDescent="0.35">
      <c r="A47" s="356"/>
      <c r="B47" s="340"/>
      <c r="C47" s="323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294"/>
      <c r="AE47" s="295"/>
      <c r="AF47" s="295"/>
      <c r="AG47" s="296"/>
      <c r="AH47" s="297"/>
      <c r="AI47" s="298"/>
      <c r="AJ47" s="348"/>
      <c r="AK47" s="351"/>
      <c r="AL47" s="267"/>
      <c r="AM47" s="289"/>
      <c r="AN47" s="323"/>
      <c r="AO47" s="323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294"/>
      <c r="BQ47" s="295"/>
      <c r="BR47" s="295"/>
      <c r="BS47" s="296"/>
      <c r="BT47" s="297"/>
      <c r="BU47" s="298"/>
      <c r="BV47" s="348"/>
      <c r="BW47" s="351"/>
    </row>
    <row r="48" spans="1:75" ht="21" thickBot="1" x14ac:dyDescent="0.35">
      <c r="A48" s="356"/>
      <c r="B48" s="340"/>
      <c r="C48" s="324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294"/>
      <c r="AE48" s="295"/>
      <c r="AF48" s="295"/>
      <c r="AG48" s="296"/>
      <c r="AH48" s="297"/>
      <c r="AI48" s="298"/>
      <c r="AJ48" s="348"/>
      <c r="AK48" s="351"/>
      <c r="AL48" s="267"/>
      <c r="AM48" s="7"/>
      <c r="AN48" s="323"/>
      <c r="AO48" s="323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294"/>
      <c r="BQ48" s="295"/>
      <c r="BR48" s="295"/>
      <c r="BS48" s="296"/>
      <c r="BT48" s="297"/>
      <c r="BU48" s="298"/>
      <c r="BV48" s="348"/>
      <c r="BW48" s="351"/>
    </row>
    <row r="49" spans="1:80" ht="21" thickBot="1" x14ac:dyDescent="0.35">
      <c r="A49" s="365"/>
      <c r="B49" s="340"/>
      <c r="C49" s="323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294"/>
      <c r="AE49" s="295"/>
      <c r="AF49" s="295"/>
      <c r="AG49" s="296"/>
      <c r="AH49" s="297"/>
      <c r="AI49" s="298"/>
      <c r="AJ49" s="348"/>
      <c r="AK49" s="351"/>
      <c r="AL49" s="267"/>
      <c r="AM49" s="7"/>
      <c r="AN49" s="323"/>
      <c r="AO49" s="323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294"/>
      <c r="BQ49" s="295"/>
      <c r="BR49" s="295"/>
      <c r="BS49" s="296"/>
      <c r="BT49" s="297"/>
      <c r="BU49" s="298"/>
      <c r="BV49" s="348"/>
      <c r="BW49" s="351"/>
    </row>
    <row r="50" spans="1:80" ht="21" thickBot="1" x14ac:dyDescent="0.35">
      <c r="A50" s="365"/>
      <c r="B50" s="340"/>
      <c r="C50" s="323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294"/>
      <c r="AE50" s="295"/>
      <c r="AF50" s="295"/>
      <c r="AG50" s="296"/>
      <c r="AH50" s="297"/>
      <c r="AI50" s="298"/>
      <c r="AJ50" s="348"/>
      <c r="AK50" s="351"/>
      <c r="AL50" s="267"/>
      <c r="AM50" s="7"/>
      <c r="AN50" s="323"/>
      <c r="AO50" s="323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294"/>
      <c r="BQ50" s="295"/>
      <c r="BR50" s="295"/>
      <c r="BS50" s="296"/>
      <c r="BT50" s="297"/>
      <c r="BU50" s="298"/>
      <c r="BV50" s="348"/>
      <c r="BW50" s="351"/>
    </row>
    <row r="51" spans="1:80" ht="21" thickBot="1" x14ac:dyDescent="0.35">
      <c r="A51" s="365"/>
      <c r="B51" s="340"/>
      <c r="C51" s="323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294"/>
      <c r="AE51" s="295"/>
      <c r="AF51" s="295"/>
      <c r="AG51" s="296"/>
      <c r="AH51" s="297"/>
      <c r="AI51" s="298"/>
      <c r="AJ51" s="348"/>
      <c r="AK51" s="351"/>
      <c r="AL51" s="267"/>
      <c r="AM51" s="289"/>
      <c r="AN51" s="323"/>
      <c r="AO51" s="323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294"/>
      <c r="BQ51" s="295"/>
      <c r="BR51" s="295"/>
      <c r="BS51" s="296"/>
      <c r="BT51" s="297"/>
      <c r="BU51" s="298"/>
      <c r="BV51" s="348"/>
      <c r="BW51" s="351"/>
      <c r="CB51">
        <f>SUM(BU54:BV54)</f>
        <v>0</v>
      </c>
    </row>
    <row r="52" spans="1:80" ht="21" thickBot="1" x14ac:dyDescent="0.35">
      <c r="A52" s="356"/>
      <c r="B52" s="340"/>
      <c r="C52" s="323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294"/>
      <c r="AE52" s="295"/>
      <c r="AF52" s="295"/>
      <c r="AG52" s="296"/>
      <c r="AH52" s="297"/>
      <c r="AI52" s="298"/>
      <c r="AJ52" s="348"/>
      <c r="AK52" s="351"/>
      <c r="AL52" s="267"/>
      <c r="AM52" s="7"/>
      <c r="AN52" s="323"/>
      <c r="AO52" s="323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294"/>
      <c r="BQ52" s="295"/>
      <c r="BR52" s="295"/>
      <c r="BS52" s="296"/>
      <c r="BT52" s="297"/>
      <c r="BU52" s="298"/>
      <c r="BV52" s="348"/>
      <c r="BW52" s="351"/>
    </row>
    <row r="53" spans="1:80" ht="21" thickBot="1" x14ac:dyDescent="0.35">
      <c r="A53" s="356"/>
      <c r="B53" s="340"/>
      <c r="C53" s="323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6"/>
      <c r="Z53" s="325"/>
      <c r="AA53" s="325"/>
      <c r="AB53" s="325"/>
      <c r="AC53" s="325"/>
      <c r="AD53" s="294"/>
      <c r="AE53" s="295"/>
      <c r="AF53" s="295"/>
      <c r="AG53" s="296"/>
      <c r="AH53" s="297"/>
      <c r="AI53" s="298"/>
      <c r="AJ53" s="348"/>
      <c r="AK53" s="351"/>
      <c r="AL53" s="267"/>
      <c r="AM53" s="7"/>
      <c r="AN53" s="323"/>
      <c r="AO53" s="323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294"/>
      <c r="BQ53" s="295"/>
      <c r="BR53" s="295"/>
      <c r="BS53" s="296"/>
      <c r="BT53" s="293"/>
      <c r="BU53" s="298"/>
      <c r="BV53" s="348"/>
      <c r="BW53" s="351"/>
    </row>
    <row r="54" spans="1:80" ht="21" thickBot="1" x14ac:dyDescent="0.35">
      <c r="A54" s="356"/>
      <c r="B54" s="340"/>
      <c r="C54" s="324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294"/>
      <c r="AE54" s="295"/>
      <c r="AF54" s="295"/>
      <c r="AG54" s="296"/>
      <c r="AH54" s="297"/>
      <c r="AI54" s="298"/>
      <c r="AJ54" s="298"/>
      <c r="AK54" s="351"/>
      <c r="AL54" s="267"/>
      <c r="AM54" s="7"/>
      <c r="AN54" s="323"/>
      <c r="AO54" s="323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294"/>
      <c r="BQ54" s="295"/>
      <c r="BR54" s="295"/>
      <c r="BS54" s="296"/>
      <c r="BT54" s="297"/>
      <c r="BU54" s="298"/>
      <c r="BV54" s="348"/>
      <c r="BW54" s="351"/>
    </row>
    <row r="55" spans="1:80" ht="21" thickBot="1" x14ac:dyDescent="0.35">
      <c r="A55" s="365"/>
      <c r="B55" s="340"/>
      <c r="C55" s="323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294"/>
      <c r="AE55" s="295"/>
      <c r="AF55" s="295"/>
      <c r="AG55" s="296"/>
      <c r="AH55" s="297"/>
      <c r="AI55" s="298"/>
      <c r="AJ55" s="348"/>
      <c r="AK55" s="351"/>
      <c r="AL55" s="267"/>
      <c r="AM55" s="7"/>
      <c r="AN55" s="287"/>
      <c r="AO55" s="287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</row>
    <row r="56" spans="1:80" ht="21" thickBot="1" x14ac:dyDescent="0.35">
      <c r="A56" s="356"/>
      <c r="B56" s="340"/>
      <c r="C56" s="323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294"/>
      <c r="AE56" s="295"/>
      <c r="AF56" s="295"/>
      <c r="AG56" s="296"/>
      <c r="AH56" s="297"/>
      <c r="AI56" s="298"/>
      <c r="AJ56" s="348"/>
      <c r="AK56" s="351"/>
      <c r="AL56" s="267"/>
      <c r="AM56" s="7"/>
      <c r="AN56" s="287"/>
      <c r="AO56" s="287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</row>
    <row r="57" spans="1:80" ht="21" thickBot="1" x14ac:dyDescent="0.35">
      <c r="A57" s="356"/>
      <c r="B57" s="340"/>
      <c r="C57" s="323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8"/>
      <c r="AA57" s="328"/>
      <c r="AB57" s="325"/>
      <c r="AC57" s="325"/>
      <c r="AD57" s="294"/>
      <c r="AE57" s="295"/>
      <c r="AF57" s="295"/>
      <c r="AG57" s="296"/>
      <c r="AH57" s="297"/>
      <c r="AI57" s="298"/>
      <c r="AJ57" s="348"/>
      <c r="AK57" s="351"/>
      <c r="AL57" s="267"/>
      <c r="AM57" s="7"/>
      <c r="AN57" s="287"/>
      <c r="AO57" s="287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</row>
    <row r="58" spans="1:80" ht="21" thickBot="1" x14ac:dyDescent="0.35">
      <c r="A58" s="356"/>
      <c r="B58" s="340"/>
      <c r="C58" s="323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294"/>
      <c r="AE58" s="295"/>
      <c r="AF58" s="295"/>
      <c r="AG58" s="296"/>
      <c r="AH58" s="297"/>
      <c r="AI58" s="298"/>
      <c r="AJ58" s="348"/>
      <c r="AK58" s="351"/>
      <c r="AL58" s="267"/>
      <c r="AM58" s="7"/>
      <c r="AN58" s="287"/>
      <c r="AO58" s="287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</row>
    <row r="59" spans="1:80" ht="21" thickBot="1" x14ac:dyDescent="0.35">
      <c r="A59" s="365"/>
      <c r="B59" s="340"/>
      <c r="C59" s="323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294"/>
      <c r="AE59" s="295"/>
      <c r="AF59" s="295"/>
      <c r="AG59" s="296"/>
      <c r="AH59" s="297"/>
      <c r="AI59" s="298"/>
      <c r="AJ59" s="348"/>
      <c r="AK59" s="351"/>
      <c r="AL59" s="267"/>
      <c r="AM59" s="7"/>
      <c r="AN59" s="287"/>
      <c r="AO59" s="287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313"/>
      <c r="BT59" s="38"/>
      <c r="BU59" s="288"/>
      <c r="BV59" s="288"/>
      <c r="BW59" s="288"/>
    </row>
    <row r="60" spans="1:80" ht="21" thickBot="1" x14ac:dyDescent="0.35">
      <c r="A60" s="365"/>
      <c r="B60" s="340"/>
      <c r="C60" s="323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294"/>
      <c r="AE60" s="295"/>
      <c r="AF60" s="295"/>
      <c r="AG60" s="296"/>
      <c r="AH60" s="297"/>
      <c r="AI60" s="298"/>
      <c r="AJ60" s="348"/>
      <c r="AK60" s="351"/>
      <c r="AL60" s="267"/>
      <c r="AM60" s="7"/>
      <c r="AN60" s="287"/>
      <c r="AO60" s="287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314"/>
      <c r="BT60" s="288"/>
      <c r="BU60" s="288"/>
      <c r="BV60" s="288"/>
      <c r="BW60" s="288"/>
    </row>
    <row r="61" spans="1:80" ht="21" thickBot="1" x14ac:dyDescent="0.35">
      <c r="A61" s="356"/>
      <c r="B61" s="340"/>
      <c r="C61" s="323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294"/>
      <c r="AE61" s="295"/>
      <c r="AF61" s="295"/>
      <c r="AG61" s="296"/>
      <c r="AH61" s="297"/>
      <c r="AI61" s="298"/>
      <c r="AJ61" s="348"/>
      <c r="AK61" s="351"/>
      <c r="AL61" s="267"/>
      <c r="AM61" s="7"/>
      <c r="AN61" s="287"/>
      <c r="AO61" s="287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742"/>
      <c r="BT61" s="742"/>
      <c r="BU61" s="288"/>
      <c r="BV61" s="288"/>
      <c r="BW61" s="288"/>
    </row>
    <row r="62" spans="1:80" ht="21" thickBot="1" x14ac:dyDescent="0.35">
      <c r="A62" s="365"/>
      <c r="B62" s="340"/>
      <c r="C62" s="323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7"/>
      <c r="V62" s="325"/>
      <c r="W62" s="325"/>
      <c r="X62" s="325"/>
      <c r="Y62" s="325"/>
      <c r="Z62" s="325"/>
      <c r="AA62" s="325"/>
      <c r="AB62" s="325"/>
      <c r="AC62" s="325"/>
      <c r="AD62" s="294"/>
      <c r="AE62" s="295"/>
      <c r="AF62" s="295"/>
      <c r="AG62" s="296"/>
      <c r="AH62" s="297"/>
      <c r="AI62" s="298"/>
      <c r="AJ62" s="348"/>
      <c r="AK62" s="351"/>
      <c r="AL62" s="267"/>
      <c r="AM62" s="7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315"/>
      <c r="BQ62" s="289"/>
      <c r="BR62" s="289"/>
      <c r="BS62" s="289"/>
      <c r="BT62" s="289"/>
      <c r="BU62" s="289"/>
      <c r="BV62" s="289"/>
      <c r="BW62" s="289"/>
    </row>
    <row r="63" spans="1:80" ht="21.75" thickBot="1" x14ac:dyDescent="0.4">
      <c r="A63" s="365"/>
      <c r="B63" s="340"/>
      <c r="C63" s="323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294"/>
      <c r="AE63" s="295"/>
      <c r="AF63" s="295"/>
      <c r="AG63" s="296"/>
      <c r="AH63" s="297"/>
      <c r="AI63" s="298"/>
      <c r="AJ63" s="348"/>
      <c r="AK63" s="351"/>
      <c r="AL63" s="267"/>
      <c r="AM63" s="7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90"/>
      <c r="BQ63" s="289"/>
      <c r="BR63" s="289"/>
      <c r="BS63" s="38"/>
      <c r="BT63" s="289"/>
      <c r="BU63" s="289"/>
      <c r="BV63" s="289"/>
      <c r="BW63" s="289"/>
    </row>
    <row r="64" spans="1:80" ht="21.75" thickBot="1" x14ac:dyDescent="0.4">
      <c r="A64" s="356"/>
      <c r="B64" s="340"/>
      <c r="C64" s="323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294"/>
      <c r="AE64" s="295"/>
      <c r="AF64" s="295"/>
      <c r="AG64" s="296"/>
      <c r="AH64" s="297"/>
      <c r="AI64" s="298"/>
      <c r="AJ64" s="348"/>
      <c r="AK64" s="351"/>
      <c r="AL64" s="267"/>
      <c r="AM64" s="7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90"/>
      <c r="BQ64" s="289"/>
      <c r="BR64" s="289"/>
      <c r="BS64" s="289"/>
      <c r="BT64" s="289"/>
      <c r="BU64" s="289"/>
      <c r="BV64" s="289"/>
      <c r="BW64" s="289"/>
    </row>
    <row r="65" spans="1:75" ht="21" thickBot="1" x14ac:dyDescent="0.35">
      <c r="A65" s="365"/>
      <c r="B65" s="340"/>
      <c r="C65" s="324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6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294"/>
      <c r="AE65" s="295"/>
      <c r="AF65" s="295"/>
      <c r="AG65" s="296"/>
      <c r="AH65" s="297"/>
      <c r="AI65" s="298"/>
      <c r="AJ65" s="348"/>
      <c r="AK65" s="351"/>
      <c r="AL65" s="267"/>
      <c r="AM65" s="7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</row>
    <row r="66" spans="1:75" ht="21" thickBot="1" x14ac:dyDescent="0.35">
      <c r="A66" s="365"/>
      <c r="B66" s="340"/>
      <c r="C66" s="323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294"/>
      <c r="AE66" s="295"/>
      <c r="AF66" s="295"/>
      <c r="AG66" s="296"/>
      <c r="AH66" s="297"/>
      <c r="AI66" s="298"/>
      <c r="AJ66" s="348"/>
      <c r="AK66" s="351"/>
      <c r="AL66" s="267"/>
      <c r="AM66" s="7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</row>
    <row r="67" spans="1:75" ht="21" thickBot="1" x14ac:dyDescent="0.35">
      <c r="A67" s="356"/>
      <c r="B67" s="340"/>
      <c r="C67" s="323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294"/>
      <c r="AE67" s="295"/>
      <c r="AF67" s="295"/>
      <c r="AG67" s="296"/>
      <c r="AH67" s="297"/>
      <c r="AI67" s="298"/>
      <c r="AJ67" s="348"/>
      <c r="AK67" s="351"/>
      <c r="AL67" s="267"/>
      <c r="AM67" s="7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</row>
    <row r="68" spans="1:75" ht="21" thickBot="1" x14ac:dyDescent="0.35">
      <c r="A68" s="365"/>
      <c r="B68" s="340"/>
      <c r="C68" s="323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294"/>
      <c r="AE68" s="295"/>
      <c r="AF68" s="295"/>
      <c r="AG68" s="296"/>
      <c r="AH68" s="297"/>
      <c r="AI68" s="298"/>
      <c r="AJ68" s="348"/>
      <c r="AK68" s="358"/>
      <c r="AL68" s="267"/>
      <c r="AM68" s="7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</row>
    <row r="69" spans="1:75" ht="21.75" thickTop="1" thickBot="1" x14ac:dyDescent="0.35">
      <c r="A69" s="365"/>
      <c r="B69" s="340"/>
      <c r="C69" s="323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294"/>
      <c r="AE69" s="295"/>
      <c r="AF69" s="295"/>
      <c r="AG69" s="296"/>
      <c r="AH69" s="297"/>
      <c r="AI69" s="330"/>
      <c r="AJ69" s="354"/>
      <c r="AK69" s="359"/>
    </row>
    <row r="70" spans="1:75" ht="21" thickBot="1" x14ac:dyDescent="0.35">
      <c r="A70" s="365"/>
      <c r="B70" s="340"/>
      <c r="C70" s="323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294"/>
      <c r="AE70" s="295"/>
      <c r="AF70" s="295"/>
      <c r="AG70" s="296"/>
      <c r="AH70" s="297"/>
      <c r="AI70" s="331"/>
      <c r="AJ70" s="348"/>
      <c r="AK70" s="360"/>
    </row>
    <row r="71" spans="1:75" ht="21" thickBot="1" x14ac:dyDescent="0.35">
      <c r="A71" s="365"/>
      <c r="B71" s="340"/>
      <c r="C71" s="323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294"/>
      <c r="AE71" s="295"/>
      <c r="AF71" s="295"/>
      <c r="AG71" s="296"/>
      <c r="AH71" s="297"/>
      <c r="AI71" s="331"/>
      <c r="AJ71" s="348"/>
      <c r="AK71" s="360"/>
      <c r="BS71">
        <v>82</v>
      </c>
      <c r="BU71">
        <v>48</v>
      </c>
    </row>
    <row r="72" spans="1:75" ht="21" thickBot="1" x14ac:dyDescent="0.35">
      <c r="A72" s="356"/>
      <c r="B72" s="340"/>
      <c r="C72" s="323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294"/>
      <c r="AE72" s="295"/>
      <c r="AF72" s="295"/>
      <c r="AG72" s="296"/>
      <c r="AH72" s="297"/>
      <c r="AI72" s="331"/>
      <c r="AJ72" s="348"/>
      <c r="AK72" s="360"/>
      <c r="BS72">
        <v>26</v>
      </c>
      <c r="BU72">
        <v>24</v>
      </c>
    </row>
    <row r="73" spans="1:75" ht="21" thickBot="1" x14ac:dyDescent="0.35">
      <c r="A73" s="365"/>
      <c r="B73" s="340"/>
      <c r="C73" s="323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294"/>
      <c r="AE73" s="295"/>
      <c r="AF73" s="295"/>
      <c r="AG73" s="296"/>
      <c r="AH73" s="297"/>
      <c r="AI73" s="331"/>
      <c r="AJ73" s="348"/>
      <c r="AK73" s="360"/>
      <c r="BS73">
        <f>BS71-BS72</f>
        <v>56</v>
      </c>
      <c r="BU73">
        <v>24</v>
      </c>
    </row>
    <row r="74" spans="1:75" ht="21" thickBot="1" x14ac:dyDescent="0.35">
      <c r="A74" s="365"/>
      <c r="B74" s="340"/>
      <c r="C74" s="323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294"/>
      <c r="AE74" s="295"/>
      <c r="AF74" s="295"/>
      <c r="AG74" s="296"/>
      <c r="AH74" s="297"/>
      <c r="AI74" s="331"/>
      <c r="AJ74" s="348"/>
      <c r="AK74" s="360"/>
    </row>
    <row r="75" spans="1:75" ht="21" thickBot="1" x14ac:dyDescent="0.35">
      <c r="A75" s="365"/>
      <c r="B75" s="340"/>
      <c r="C75" s="323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294"/>
      <c r="AE75" s="295"/>
      <c r="AF75" s="295"/>
      <c r="AG75" s="296"/>
      <c r="AH75" s="297"/>
      <c r="AI75" s="331"/>
      <c r="AJ75" s="348"/>
      <c r="AK75" s="360"/>
    </row>
    <row r="76" spans="1:75" ht="21" thickBot="1" x14ac:dyDescent="0.35">
      <c r="A76" s="365"/>
      <c r="B76" s="340"/>
      <c r="C76" s="323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294"/>
      <c r="AE76" s="295"/>
      <c r="AF76" s="295"/>
      <c r="AG76" s="296"/>
      <c r="AH76" s="297"/>
      <c r="AI76" s="331"/>
      <c r="AJ76" s="348"/>
      <c r="AK76" s="360"/>
    </row>
    <row r="77" spans="1:75" ht="21" thickBot="1" x14ac:dyDescent="0.35">
      <c r="A77" s="365"/>
      <c r="B77" s="340"/>
      <c r="C77" s="323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294"/>
      <c r="AE77" s="295"/>
      <c r="AF77" s="295"/>
      <c r="AG77" s="296"/>
      <c r="AH77" s="297"/>
      <c r="AI77" s="331"/>
      <c r="AJ77" s="348"/>
      <c r="AK77" s="360"/>
    </row>
    <row r="78" spans="1:75" ht="21" thickBot="1" x14ac:dyDescent="0.35">
      <c r="A78" s="365"/>
      <c r="B78" s="340"/>
      <c r="C78" s="323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294"/>
      <c r="AE78" s="295"/>
      <c r="AF78" s="295"/>
      <c r="AG78" s="296"/>
      <c r="AH78" s="297"/>
      <c r="AI78" s="331"/>
      <c r="AJ78" s="348"/>
      <c r="AK78" s="360"/>
    </row>
    <row r="79" spans="1:75" ht="21" thickBot="1" x14ac:dyDescent="0.35">
      <c r="A79" s="365"/>
      <c r="B79" s="340"/>
      <c r="C79" s="323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294"/>
      <c r="AE79" s="295"/>
      <c r="AF79" s="295"/>
      <c r="AG79" s="296"/>
      <c r="AH79" s="297"/>
      <c r="AI79" s="331"/>
      <c r="AJ79" s="348"/>
      <c r="AK79" s="360"/>
    </row>
    <row r="80" spans="1:75" ht="21" thickBot="1" x14ac:dyDescent="0.35">
      <c r="A80" s="365"/>
      <c r="B80" s="340"/>
      <c r="C80" s="323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294"/>
      <c r="AE80" s="295"/>
      <c r="AF80" s="295"/>
      <c r="AG80" s="296"/>
      <c r="AH80" s="297"/>
      <c r="AI80" s="331"/>
      <c r="AJ80" s="348"/>
      <c r="AK80" s="360"/>
    </row>
    <row r="81" spans="1:37" ht="21" thickBot="1" x14ac:dyDescent="0.35">
      <c r="A81" s="365"/>
      <c r="B81" s="340"/>
      <c r="C81" s="323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294"/>
      <c r="AE81" s="295"/>
      <c r="AF81" s="295"/>
      <c r="AG81" s="296"/>
      <c r="AH81" s="297"/>
      <c r="AI81" s="331"/>
      <c r="AJ81" s="348"/>
      <c r="AK81" s="360"/>
    </row>
    <row r="82" spans="1:37" ht="21" thickBot="1" x14ac:dyDescent="0.35">
      <c r="A82" s="365"/>
      <c r="B82" s="340"/>
      <c r="C82" s="323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294"/>
      <c r="AE82" s="295"/>
      <c r="AF82" s="295"/>
      <c r="AG82" s="296"/>
      <c r="AH82" s="297"/>
      <c r="AI82" s="331"/>
      <c r="AJ82" s="348"/>
      <c r="AK82" s="360"/>
    </row>
    <row r="83" spans="1:37" ht="21" thickBot="1" x14ac:dyDescent="0.35">
      <c r="A83" s="365"/>
      <c r="B83" s="340"/>
      <c r="C83" s="323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294"/>
      <c r="AE83" s="295"/>
      <c r="AF83" s="295"/>
      <c r="AG83" s="296"/>
      <c r="AH83" s="297"/>
      <c r="AI83" s="331"/>
      <c r="AJ83" s="348"/>
      <c r="AK83" s="361"/>
    </row>
    <row r="84" spans="1:37" ht="21" thickBot="1" x14ac:dyDescent="0.35">
      <c r="A84" s="365"/>
      <c r="B84" s="340"/>
      <c r="C84" s="323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294"/>
      <c r="AE84" s="295"/>
      <c r="AF84" s="295"/>
      <c r="AG84" s="296"/>
      <c r="AH84" s="297"/>
      <c r="AI84" s="331"/>
      <c r="AJ84" s="348"/>
      <c r="AK84" s="360"/>
    </row>
    <row r="85" spans="1:37" ht="21" thickBot="1" x14ac:dyDescent="0.35">
      <c r="A85" s="365"/>
      <c r="B85" s="340"/>
      <c r="C85" s="323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294"/>
      <c r="AE85" s="295"/>
      <c r="AF85" s="295"/>
      <c r="AG85" s="296"/>
      <c r="AH85" s="297"/>
      <c r="AI85" s="331"/>
      <c r="AJ85" s="348"/>
      <c r="AK85" s="360"/>
    </row>
    <row r="86" spans="1:37" ht="21" thickBot="1" x14ac:dyDescent="0.35">
      <c r="A86" s="365"/>
      <c r="B86" s="340"/>
      <c r="C86" s="323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294"/>
      <c r="AE86" s="295"/>
      <c r="AF86" s="295"/>
      <c r="AG86" s="296"/>
      <c r="AH86" s="297"/>
      <c r="AI86" s="298"/>
      <c r="AJ86" s="348"/>
      <c r="AK86" s="360"/>
    </row>
    <row r="87" spans="1:37" ht="21" thickBot="1" x14ac:dyDescent="0.35">
      <c r="A87" s="365"/>
      <c r="B87" s="340"/>
      <c r="C87" s="323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294"/>
      <c r="AE87" s="295"/>
      <c r="AF87" s="295"/>
      <c r="AG87" s="296"/>
      <c r="AH87" s="297"/>
      <c r="AI87" s="331"/>
      <c r="AJ87" s="348"/>
      <c r="AK87" s="360"/>
    </row>
    <row r="88" spans="1:37" ht="21" thickBot="1" x14ac:dyDescent="0.35">
      <c r="A88" s="365"/>
      <c r="B88" s="341"/>
      <c r="C88" s="342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4"/>
      <c r="AE88" s="345"/>
      <c r="AF88" s="345"/>
      <c r="AG88" s="346"/>
      <c r="AH88" s="347"/>
      <c r="AI88" s="298"/>
      <c r="AJ88" s="348"/>
      <c r="AK88" s="362"/>
    </row>
    <row r="89" spans="1:37" ht="15.75" thickTop="1" x14ac:dyDescent="0.25"/>
  </sheetData>
  <mergeCells count="7">
    <mergeCell ref="BS61:BT61"/>
    <mergeCell ref="A4:BW4"/>
    <mergeCell ref="A5:AK5"/>
    <mergeCell ref="AN5:BW5"/>
    <mergeCell ref="A1:BW1"/>
    <mergeCell ref="A2:BW2"/>
    <mergeCell ref="A3:BW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Boaters</vt:lpstr>
      <vt:lpstr>Co Anglers</vt:lpstr>
      <vt:lpstr>Qualified @ event</vt:lpstr>
      <vt:lpstr>Points per Div</vt:lpstr>
      <vt:lpstr>Div Winners</vt:lpstr>
      <vt:lpstr>Best of 4 Website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Windows User</cp:lastModifiedBy>
  <cp:lastPrinted>2019-10-31T19:59:21Z</cp:lastPrinted>
  <dcterms:created xsi:type="dcterms:W3CDTF">2015-10-26T19:19:54Z</dcterms:created>
  <dcterms:modified xsi:type="dcterms:W3CDTF">2019-11-12T11:36:58Z</dcterms:modified>
</cp:coreProperties>
</file>